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S:\DAMSB\SMOA\ORSAY\OPERATIONS DE TRAVAUX\DCE_REFONTE DE ACCUEIL ORSAY\00.DCE\LOT 8 VDEF\"/>
    </mc:Choice>
  </mc:AlternateContent>
  <bookViews>
    <workbookView xWindow="0" yWindow="0" windowWidth="23040" windowHeight="9060" tabRatio="215"/>
  </bookViews>
  <sheets>
    <sheet name="DPGF CFO CFA" sheetId="3" r:id="rId1"/>
  </sheets>
  <definedNames>
    <definedName name="Excel_BuiltIn_Print_Area_1_1" localSheetId="0">'DPGF CFO CFA'!$A$5:$H$133</definedName>
    <definedName name="Excel_BuiltIn_Print_Area_1_1">#REF!</definedName>
    <definedName name="Excel_BuiltIn_Print_Area_2" localSheetId="0">'DPGF CFO CFA'!$A$1:$H$133</definedName>
    <definedName name="Excel_BuiltIn_Print_Area_2">#REF!</definedName>
    <definedName name="Excel_BuiltIn_Print_Titles_1_1" localSheetId="0">'DPGF CFO CFA'!$A$7:$O$7</definedName>
    <definedName name="Excel_BuiltIn_Print_Titles_1_1">#REF!</definedName>
    <definedName name="_xlnm.Print_Titles" localSheetId="0">'DPGF CFO CFA'!$7:$7</definedName>
    <definedName name="_xlnm.Print_Area" localSheetId="0">'DPGF CFO CFA'!$A$1:$H$134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40" i="3" l="1"/>
  <c r="H141" i="3"/>
  <c r="H145" i="3"/>
  <c r="H146" i="3"/>
  <c r="F147" i="3"/>
  <c r="H147" i="3" s="1"/>
  <c r="F148" i="3"/>
  <c r="H148" i="3" s="1"/>
  <c r="F149" i="3"/>
  <c r="H149" i="3" s="1"/>
  <c r="F150" i="3"/>
  <c r="H150" i="3" s="1"/>
  <c r="H151" i="3"/>
  <c r="H152" i="3"/>
  <c r="H153" i="3"/>
  <c r="H154" i="3"/>
  <c r="H155" i="3"/>
  <c r="H161" i="3"/>
  <c r="F162" i="3"/>
  <c r="H162" i="3" s="1"/>
  <c r="H163" i="3"/>
  <c r="H169" i="3"/>
  <c r="H170" i="3"/>
  <c r="F171" i="3"/>
  <c r="H171" i="3" s="1"/>
  <c r="F172" i="3"/>
  <c r="H172" i="3" s="1"/>
  <c r="H173" i="3"/>
  <c r="H180" i="3"/>
  <c r="H181" i="3"/>
  <c r="F182" i="3"/>
  <c r="H182" i="3" s="1"/>
  <c r="H183" i="3"/>
  <c r="H184" i="3"/>
  <c r="H189" i="3"/>
  <c r="H190" i="3"/>
  <c r="H194" i="3"/>
  <c r="H195" i="3"/>
  <c r="H196" i="3"/>
  <c r="H197" i="3"/>
  <c r="F198" i="3"/>
  <c r="H198" i="3" s="1"/>
  <c r="H201" i="3"/>
  <c r="H202" i="3"/>
  <c r="H203" i="3"/>
  <c r="H204" i="3"/>
  <c r="F205" i="3"/>
  <c r="H205" i="3" s="1"/>
  <c r="H206" i="3"/>
  <c r="H207" i="3"/>
  <c r="H208" i="3"/>
  <c r="F217" i="3"/>
  <c r="H217" i="3" s="1"/>
  <c r="H218" i="3" s="1"/>
  <c r="F223" i="3"/>
  <c r="H223" i="3" s="1"/>
  <c r="H224" i="3"/>
  <c r="H228" i="3"/>
  <c r="H229" i="3"/>
  <c r="H230" i="3"/>
  <c r="H233" i="3"/>
  <c r="H234" i="3"/>
  <c r="H240" i="3"/>
  <c r="H241" i="3"/>
  <c r="H242" i="3"/>
  <c r="H243" i="3"/>
  <c r="H244" i="3" s="1"/>
  <c r="H185" i="3" l="1"/>
  <c r="H211" i="3"/>
  <c r="H174" i="3"/>
  <c r="H235" i="3"/>
  <c r="H164" i="3"/>
  <c r="H156" i="3"/>
  <c r="H133" i="3"/>
  <c r="H246" i="3" l="1"/>
  <c r="H247" i="3" s="1"/>
  <c r="H248" i="3" s="1"/>
  <c r="H120" i="3"/>
  <c r="H83" i="3" l="1"/>
  <c r="H53" i="3"/>
  <c r="H28" i="3" l="1"/>
  <c r="H13" i="3"/>
  <c r="F115" i="3" l="1"/>
  <c r="F110" i="3"/>
  <c r="F62" i="3" l="1"/>
  <c r="F73" i="3"/>
  <c r="F68" i="3" l="1"/>
  <c r="F67" i="3" s="1"/>
  <c r="F55" i="3"/>
  <c r="H34" i="3" l="1"/>
  <c r="H126" i="3"/>
  <c r="H108" i="3"/>
  <c r="H31" i="3"/>
  <c r="H48" i="3"/>
</calcChain>
</file>

<file path=xl/comments1.xml><?xml version="1.0" encoding="utf-8"?>
<comments xmlns="http://schemas.openxmlformats.org/spreadsheetml/2006/main">
  <authors>
    <author>CANCEL Clementine</author>
  </authors>
  <commentList>
    <comment ref="C78" authorId="0" shapeId="0">
      <text>
        <r>
          <rPr>
            <b/>
            <sz val="9"/>
            <color indexed="81"/>
            <rFont val="Tahoma"/>
            <family val="2"/>
          </rPr>
          <t>CANCEL Clementine:</t>
        </r>
        <r>
          <rPr>
            <sz val="9"/>
            <color indexed="81"/>
            <rFont val="Tahoma"/>
            <family val="2"/>
          </rPr>
          <t xml:space="preserve">
C'est le même prix pour tous ?</t>
        </r>
      </text>
    </comment>
    <comment ref="C79" authorId="0" shapeId="0">
      <text>
        <r>
          <rPr>
            <b/>
            <sz val="9"/>
            <color indexed="81"/>
            <rFont val="Tahoma"/>
            <family val="2"/>
          </rPr>
          <t>CANCEL Clementine:</t>
        </r>
        <r>
          <rPr>
            <sz val="9"/>
            <color indexed="81"/>
            <rFont val="Tahoma"/>
            <family val="2"/>
          </rPr>
          <t xml:space="preserve">
C'est le même prix pour tous ?</t>
        </r>
      </text>
    </comment>
    <comment ref="C80" authorId="0" shapeId="0">
      <text>
        <r>
          <rPr>
            <b/>
            <sz val="9"/>
            <color indexed="81"/>
            <rFont val="Tahoma"/>
            <family val="2"/>
          </rPr>
          <t>CANCEL Clementine:</t>
        </r>
        <r>
          <rPr>
            <sz val="9"/>
            <color indexed="81"/>
            <rFont val="Tahoma"/>
            <family val="2"/>
          </rPr>
          <t xml:space="preserve">
C'est le même prix pour tous ?</t>
        </r>
      </text>
    </comment>
    <comment ref="C81" authorId="0" shapeId="0">
      <text>
        <r>
          <rPr>
            <b/>
            <sz val="9"/>
            <color indexed="81"/>
            <rFont val="Tahoma"/>
            <family val="2"/>
          </rPr>
          <t>CANCEL Clementine:</t>
        </r>
        <r>
          <rPr>
            <sz val="9"/>
            <color indexed="81"/>
            <rFont val="Tahoma"/>
            <family val="2"/>
          </rPr>
          <t xml:space="preserve">
C'est le même prix pour tous ?</t>
        </r>
      </text>
    </comment>
    <comment ref="C82" authorId="0" shapeId="0">
      <text>
        <r>
          <rPr>
            <b/>
            <sz val="9"/>
            <color indexed="81"/>
            <rFont val="Tahoma"/>
            <family val="2"/>
          </rPr>
          <t>CANCEL Clementine:</t>
        </r>
        <r>
          <rPr>
            <sz val="9"/>
            <color indexed="81"/>
            <rFont val="Tahoma"/>
            <family val="2"/>
          </rPr>
          <t xml:space="preserve">
C'est le même prix pour tous ?</t>
        </r>
      </text>
    </comment>
  </commentList>
</comments>
</file>

<file path=xl/sharedStrings.xml><?xml version="1.0" encoding="utf-8"?>
<sst xmlns="http://schemas.openxmlformats.org/spreadsheetml/2006/main" count="852" uniqueCount="335">
  <si>
    <t>DESIGNATION / OBSERVATIONS</t>
  </si>
  <si>
    <t>Qté prévue au marché</t>
  </si>
  <si>
    <t>PU</t>
  </si>
  <si>
    <t>Prix total H.T. DPGF</t>
  </si>
  <si>
    <t>PRESTATION</t>
  </si>
  <si>
    <t>TVA</t>
  </si>
  <si>
    <t>TRAVAUX BRUYANTS A PREVOIR EN HORAIRES DECALES</t>
  </si>
  <si>
    <t>Le titulaire du marché pourra se référer aux documents graphiques fournis par l'EPMO.
L'ensemble des côtes devront être revérifiées sur place.</t>
  </si>
  <si>
    <r>
      <rPr>
        <b/>
        <sz val="14"/>
        <rFont val="Calibri"/>
        <family val="2"/>
        <scheme val="minor"/>
      </rPr>
      <t>Établissement Public du Musée d’Orsay - Valéry Giscard d'Estaing</t>
    </r>
    <r>
      <rPr>
        <b/>
        <sz val="12"/>
        <rFont val="Calibri"/>
        <family val="2"/>
        <scheme val="minor"/>
      </rPr>
      <t xml:space="preserve">
Département de la Maîtrise d'ouvrage et du Bâtiment
Esplanade Valéry Giscard d'Estaing 75343 paris cedex 07</t>
    </r>
  </si>
  <si>
    <t>Décomposition du Prix Global et Forfaitaire (DPGF)</t>
  </si>
  <si>
    <t>TOTAL LOT €HT</t>
  </si>
  <si>
    <t>TOTAL LOT €TTC</t>
  </si>
  <si>
    <t xml:space="preserve">Sous total </t>
  </si>
  <si>
    <t>Unité</t>
  </si>
  <si>
    <t>ARTICLES CCTP</t>
  </si>
  <si>
    <t>Repérages et identification exhaustif  des installations existantes</t>
  </si>
  <si>
    <t>Déplacement des comptages</t>
  </si>
  <si>
    <t>Fourniture, pose et raccordement des alimentations spécifiques robinets + transformateurs 12V</t>
  </si>
  <si>
    <t>Fourniture, pose et raccordement des alimentations spécifiques pour la climatisation issue du tableau RAC</t>
  </si>
  <si>
    <t>Fourniture, pose et raccordement des alimentations spécifiques pour la climatisation issue des tableaux divisionnaires Existants</t>
  </si>
  <si>
    <t>Fourniture, pose et raccordement des alimentations provisoires issues des tableaux divisionnaires Existants</t>
  </si>
  <si>
    <t>Fourniture, pose et raccordement des alimentations spécifiques pour le courants faibles issues des tableaux divisionnaires Existants</t>
  </si>
  <si>
    <t>CHEMINEMENTS</t>
  </si>
  <si>
    <t>Fourniture et mise en œuvre des chemins de câbles, fourreaux... pour les réseaux courants forts</t>
  </si>
  <si>
    <t xml:space="preserve">Identification des réseaux (Câbles, chemin de Câbles, fourreaux,,,) </t>
  </si>
  <si>
    <t>EQUIPEMENTS TERMINAUX</t>
  </si>
  <si>
    <t>Fourniture, pose et raccordement  d'un poste de travail y compris accessoires</t>
  </si>
  <si>
    <t>Fourniture, pose et raccordement  d'une prise de courant 2x10/16A encastrée</t>
  </si>
  <si>
    <t xml:space="preserve">Fourniture, pose et raccordement d'un luminaires de balisage </t>
  </si>
  <si>
    <t>Fourniture, pose et raccordement d'un luminaires d'ambiance</t>
  </si>
  <si>
    <t>Fourniture, pose, raccordement et programmation d'une interface IP</t>
  </si>
  <si>
    <t xml:space="preserve">Fourniture, pose, raccordement et programmation d'un automate </t>
  </si>
  <si>
    <t>Fourniture, pose, raccordement et programmation d'un recepteur DALI</t>
  </si>
  <si>
    <t>Fourniture, pose et programmation d'un émetteur à contact pour commande normal</t>
  </si>
  <si>
    <t>Fourniture, pose et programmation d'un émetteur à contact pour commande à clef</t>
  </si>
  <si>
    <t>Fourniture d'une clef de programmation</t>
  </si>
  <si>
    <t>Fourniture, pose et raccordement  d'une commande d'éclairage. y compris accessoires</t>
  </si>
  <si>
    <t>TERRE</t>
  </si>
  <si>
    <t>Réalisation des Circuits de terre et des liaisons équipotentielles</t>
  </si>
  <si>
    <t>Mise à la terre des masses métalliques</t>
  </si>
  <si>
    <t>Réalisation des mises à la terre des chemins de câbles</t>
  </si>
  <si>
    <t>Réalisation des études d'exécution Courants Forts et Courants Faibles</t>
  </si>
  <si>
    <t>Réalisation des études de synthèse</t>
  </si>
  <si>
    <t>Réalisation et fourniture des DOE</t>
  </si>
  <si>
    <t>Réalisation des calfeutrements.</t>
  </si>
  <si>
    <t>Fourniture, pose et raccordement d'un coffret antipanique haut de nef</t>
  </si>
  <si>
    <t>Fourniture, pose et raccordement d'un coffret antipanique hall des arrivées</t>
  </si>
  <si>
    <t>Fourniture, pose et raccordement d'un tableau TDE RAC</t>
  </si>
  <si>
    <t>Fourniture, pose et raccordement d'un tableau TDE53.</t>
  </si>
  <si>
    <t>Fourniture, pose et raccordement d'une liaison entre le TGBT et le  TD RAC.</t>
  </si>
  <si>
    <t xml:space="preserve">DISTRIBUTION ISSUES DES TGBT </t>
  </si>
  <si>
    <t>ORIGINE DES INSTALLATIONS</t>
  </si>
  <si>
    <t>Fourniture, pose et raccordement des câbles de distribution issue des Tableaux divisionnaire  pour éclairage de sécurité</t>
  </si>
  <si>
    <t>fourniture et pose</t>
  </si>
  <si>
    <t xml:space="preserve">Luminaire d'éclairage indirect en partie haute des casquettes
Asymétrique
194W - 20810 lm (flux sortant) - 3000k </t>
  </si>
  <si>
    <t>Spot en applique fixé sur les casquettes
Intensif
10W - 780 lm (flux sortant) - 3000k - 50 000h</t>
  </si>
  <si>
    <t>Encastré de plafond orientable
Intensif
9W - 659 lm (flux sortant) - 3000k - 50 000h</t>
  </si>
  <si>
    <t>Linéaire basse luminance intégré en rail basse tension pour les espaces de bureaux L1366
Diffus
11W - 1428 lm (flux sortant) - 3000k - 50 000h</t>
  </si>
  <si>
    <t>Linéaire basse luminance intégré en rail basse tension pour les espaces de bureaux L916
Diffus
7,5W - 952 lm (flux sortant) - 3000k - 50 000h</t>
  </si>
  <si>
    <t>Linéaire pour mise en lumière des caissons lumineux des casquettes
Intensif
15W/m - 1420 lm/m (flux sortant) - 3000k - 60 000h</t>
  </si>
  <si>
    <t>Linéaire pour mise en lumière des caissons lumineux des casquettes
Diffus
15W/m - 1120 lm/m (flux sortant) - 3000k - 60 000h</t>
  </si>
  <si>
    <t>Linéaire diffus pour gorges lumineuses
Diffus
24W/m - 2190 lm/m (flux sortant) - 3000k - 60 000h</t>
  </si>
  <si>
    <t>Ampoule E27 à faisceau 
Intensif
18,5W - 1000 lm (flux sortant) - 3000k - 50 000h</t>
  </si>
  <si>
    <t>Projecteur sur rail basse tension suspendu
Intensif
9,6W - 474 lm (flux sortant) - 3000k - 50 000h</t>
  </si>
  <si>
    <t>Projecteur boutique
Semi-intensif
9W - 650 lm (flux sortant) - 3000k - -</t>
  </si>
  <si>
    <t>Projecteur orientable sur rail 
Intensif
17,2W - 1329 lm (flux sortant) - 3000k - 50 000h</t>
  </si>
  <si>
    <t>Projecteur sur rail basse tension suspendu
Intensif
15W - 934 lm (flux sortant) - 3000k - 50 000h</t>
  </si>
  <si>
    <t>Rail d'alimentation 220V en applique 
-
0W - 0 lm (flux sortant) - - - -</t>
  </si>
  <si>
    <t>Rail basse tension pour pose en plafond démontable
-
0W - 0 lm (flux sortant) - - - -</t>
  </si>
  <si>
    <t>Rail basse tension sur bras de déport mural 
-
0W - 0 lm (flux sortant) - - - -</t>
  </si>
  <si>
    <t>Rail basse tension suspendu pour les espaces de bureaux 
-
0W - 0 lm (flux sortant) - - - -</t>
  </si>
  <si>
    <t>Applique murale sanitaires
Diffus
9,6W - 1014 lm (flux sortant) - 2700K - 50 000h</t>
  </si>
  <si>
    <t>Wallwasher sur rail basse tension
Wallwasher
18,7W - 528 lm (flux sortant) - 3000k - 50 000h</t>
  </si>
  <si>
    <t>u</t>
  </si>
  <si>
    <t>ml</t>
  </si>
  <si>
    <t xml:space="preserve">u </t>
  </si>
  <si>
    <t>Ens</t>
  </si>
  <si>
    <t>U</t>
  </si>
  <si>
    <t>Ens.</t>
  </si>
  <si>
    <t>Déposes, devoiement et évacuations des installations existantes non  réutilisées</t>
  </si>
  <si>
    <t>TABLEAUX DIVISIONNAIRES EXISTANTS A MODIFIER</t>
  </si>
  <si>
    <t>TABLEAUX DIVISIONNAIRES A CRÉER</t>
  </si>
  <si>
    <t>Création distribution issue des Tableaux divisionnaire projetés :
Fourniture, pose et raccordement des câbles de distribution issue des Tableaux divisionnaire projetés</t>
  </si>
  <si>
    <t>POSTE DE TRAVAIL</t>
  </si>
  <si>
    <t>PRISE DE COURANT</t>
  </si>
  <si>
    <t>ALIMENTATIONS SPECIFIQUES CVCD</t>
  </si>
  <si>
    <t>RDC</t>
  </si>
  <si>
    <t>SS1</t>
  </si>
  <si>
    <t>ALIMENTATIONS SPECIFIQUES CFO</t>
  </si>
  <si>
    <t>ALIMENTATIONS SPECIFIQUES</t>
  </si>
  <si>
    <t>ECLAIRAGE NORMAL</t>
  </si>
  <si>
    <t>COMMANDES D'ECLAIRAGE</t>
  </si>
  <si>
    <t>ECLAIRAGE AMBIANCE ET EVACUATION</t>
  </si>
  <si>
    <t xml:space="preserve">Rail basse tension pour pose en encastrement en faux plafond BA13 sans collerette 
-
0W - 0 lm (flux sortant) </t>
  </si>
  <si>
    <t>HAUT DE NEF</t>
  </si>
  <si>
    <t>4.1</t>
  </si>
  <si>
    <t>4.2</t>
  </si>
  <si>
    <t>4.4.2</t>
  </si>
  <si>
    <t>Fourniture, pose et raccordement d’une nouvelle protection dans le TGBT2</t>
  </si>
  <si>
    <t>TABLEAUX DIVISIONNAIRES</t>
  </si>
  <si>
    <t xml:space="preserve">Dépose TDE 98 </t>
  </si>
  <si>
    <t>Fourniture, pose et raccordement  d'une prise de courant évenementiel</t>
  </si>
  <si>
    <t>Fourniture, pose et raccordement d'une commande à clef</t>
  </si>
  <si>
    <t xml:space="preserve">Fourniture, pose et raccordement des alimentations spécifiques CFO issue des tableaux divisionnaires </t>
  </si>
  <si>
    <t>Modifications des Tableaux divisionnaire existants :
Fourniture, pose et raccordement des câbles de distribution issue des tableaux divionnaires existants</t>
  </si>
  <si>
    <t>Poste de travail bureau</t>
  </si>
  <si>
    <t>Remaniement TDE28</t>
  </si>
  <si>
    <t>Remaniement TDE27</t>
  </si>
  <si>
    <t>Remaniement TDE21</t>
  </si>
  <si>
    <t>Fourniture, pose et raccordement TDE57.</t>
  </si>
  <si>
    <t>Remaniement TDE 57</t>
  </si>
  <si>
    <t>Remaniement  TDE 53</t>
  </si>
  <si>
    <t>4.4</t>
  </si>
  <si>
    <t>4.3</t>
  </si>
  <si>
    <t>4.5</t>
  </si>
  <si>
    <t>Hall des arrivées</t>
  </si>
  <si>
    <t>4.5.2</t>
  </si>
  <si>
    <t>4.5.1</t>
  </si>
  <si>
    <t>Hall Montherlant</t>
  </si>
  <si>
    <t>Haut de Nef</t>
  </si>
  <si>
    <t>4.1.1</t>
  </si>
  <si>
    <t>4.1.2</t>
  </si>
  <si>
    <t>COMMANDE D'ECLAIRAGE SANS-FIL</t>
  </si>
  <si>
    <t>COMMANDE D'ECLAIRAGE A CLE</t>
  </si>
  <si>
    <t>2.3.5</t>
  </si>
  <si>
    <t>2.3.3.2</t>
  </si>
  <si>
    <t>2.3.3.3</t>
  </si>
  <si>
    <t>GENERALITES COMMUNES</t>
  </si>
  <si>
    <t>IDENTIFICATION ET DEPOSE</t>
  </si>
  <si>
    <t>4.1.3</t>
  </si>
  <si>
    <t>Depuis TGBT et TDE</t>
  </si>
  <si>
    <t>4.2.1</t>
  </si>
  <si>
    <t>4.2.2</t>
  </si>
  <si>
    <t>TF</t>
  </si>
  <si>
    <t>TRANCHE</t>
  </si>
  <si>
    <t>4.4.2.1</t>
  </si>
  <si>
    <t>4.4.2.2</t>
  </si>
  <si>
    <t>4.4.2.3</t>
  </si>
  <si>
    <t>4.4.2.4</t>
  </si>
  <si>
    <t>4.4.2.5</t>
  </si>
  <si>
    <t>4.4.2.6</t>
  </si>
  <si>
    <t>Fourniture, pose et raccordement d'un tableau TDE58</t>
  </si>
  <si>
    <t>4.4.3</t>
  </si>
  <si>
    <t>4.4.3.1</t>
  </si>
  <si>
    <t>4.4.3.2</t>
  </si>
  <si>
    <t>4.4.3.3</t>
  </si>
  <si>
    <t>4.4.3.4</t>
  </si>
  <si>
    <t>4.6.4</t>
  </si>
  <si>
    <t>DISTRIBUTION ISSUE DES TABLEAUX DIVISIONNAIRES</t>
  </si>
  <si>
    <t>4.6</t>
  </si>
  <si>
    <t>4.6.1</t>
  </si>
  <si>
    <t>4.6.1.1.1</t>
  </si>
  <si>
    <t>4.6.1.1.2</t>
  </si>
  <si>
    <t>4.6.1.1.3</t>
  </si>
  <si>
    <t>4.6.1.1.4</t>
  </si>
  <si>
    <t>4.6.1.1.5</t>
  </si>
  <si>
    <t>4.6.1.1.6</t>
  </si>
  <si>
    <t>4.6.2</t>
  </si>
  <si>
    <t>4.6.2.1.1</t>
  </si>
  <si>
    <t>4.6.2.1.2</t>
  </si>
  <si>
    <t>4.6.2.1.3</t>
  </si>
  <si>
    <t>4.6.2.1.4</t>
  </si>
  <si>
    <t>4.6.3</t>
  </si>
  <si>
    <t>4.6.3.1</t>
  </si>
  <si>
    <t>Haut de nef - Accueil minute</t>
  </si>
  <si>
    <t>Haut de nef - Audioguide</t>
  </si>
  <si>
    <t>Haut de nef - Boutique</t>
  </si>
  <si>
    <t>Evenementiel</t>
  </si>
  <si>
    <t>SSI</t>
  </si>
  <si>
    <t>4.6.3.2</t>
  </si>
  <si>
    <t>Point de contrôle Haut de Nef</t>
  </si>
  <si>
    <t>4.6.4.4.1</t>
  </si>
  <si>
    <t>4.6.4.4.2</t>
  </si>
  <si>
    <t>4.6.4.4.3</t>
  </si>
  <si>
    <t>4.6.4.4.4</t>
  </si>
  <si>
    <t>4.6.4.4.5</t>
  </si>
  <si>
    <t>4.6.4.4.6</t>
  </si>
  <si>
    <t>4.6.4.4.7</t>
  </si>
  <si>
    <t>4.6.4.4.8</t>
  </si>
  <si>
    <t>4.6.4.4.9</t>
  </si>
  <si>
    <t>4.6.4.4.10</t>
  </si>
  <si>
    <t>4.6.4.4.11</t>
  </si>
  <si>
    <t>4.6.4.4.12</t>
  </si>
  <si>
    <t>4.6.4.4.13</t>
  </si>
  <si>
    <t>4.6.4.4.14</t>
  </si>
  <si>
    <t>4.6.4.4.15</t>
  </si>
  <si>
    <t>4.6.4.4.16</t>
  </si>
  <si>
    <t>4.6.4.4.17</t>
  </si>
  <si>
    <t>4.6.4.4.18</t>
  </si>
  <si>
    <t>4.6.4.4.19</t>
  </si>
  <si>
    <t>4.6.4.4.20</t>
  </si>
  <si>
    <t>4.6.4.4.21</t>
  </si>
  <si>
    <t>4.6.4.4.22</t>
  </si>
  <si>
    <t>4.6.5</t>
  </si>
  <si>
    <t>4.6.5.1</t>
  </si>
  <si>
    <t>4.6.5.2</t>
  </si>
  <si>
    <t>4.6.6</t>
  </si>
  <si>
    <t>4.6.6.1</t>
  </si>
  <si>
    <t>inclus</t>
  </si>
  <si>
    <t>4.1.4</t>
  </si>
  <si>
    <t>4.6.4.5</t>
  </si>
  <si>
    <t>4.6.4.6</t>
  </si>
  <si>
    <t>4.6.4.7</t>
  </si>
  <si>
    <t>DRIVERS</t>
  </si>
  <si>
    <t>PILOTAGE ET SCENARIOS</t>
  </si>
  <si>
    <t>REGLAGES</t>
  </si>
  <si>
    <t>/</t>
  </si>
  <si>
    <r>
      <t xml:space="preserve">Fourniture, pose et raccordement  d'une alimentation specifique </t>
    </r>
    <r>
      <rPr>
        <b/>
        <sz val="9"/>
        <rFont val="Calibri"/>
        <family val="2"/>
        <scheme val="minor"/>
      </rPr>
      <t xml:space="preserve"> extracteur  ou rideau d'air chaud</t>
    </r>
  </si>
  <si>
    <r>
      <t xml:space="preserve">Fourniture, pose et raccordement  d'une alimentation specifique </t>
    </r>
    <r>
      <rPr>
        <b/>
        <sz val="9"/>
        <rFont val="Calibri"/>
        <family val="2"/>
        <scheme val="minor"/>
      </rPr>
      <t>CVC</t>
    </r>
  </si>
  <si>
    <r>
      <t xml:space="preserve">Fourniture, pose et raccordement  d'une alimentation specifique complémentaires pour </t>
    </r>
    <r>
      <rPr>
        <b/>
        <sz val="9"/>
        <rFont val="Calibri"/>
        <family val="2"/>
        <scheme val="minor"/>
      </rPr>
      <t>audioguide, audiophone, petit matériel, convecteur, transformateurs ou PNG</t>
    </r>
  </si>
  <si>
    <t>fourniture et pose et raccordement</t>
  </si>
  <si>
    <t>TO 1</t>
  </si>
  <si>
    <t>TRANCHES OPTIONNNELLES</t>
  </si>
  <si>
    <t>TO 3</t>
  </si>
  <si>
    <t>TO 2</t>
  </si>
  <si>
    <t>ETUDES CFO/CFA</t>
  </si>
  <si>
    <t>2.5.15</t>
  </si>
  <si>
    <t xml:space="preserve">Compte prorata - provision 1% du montant global de l'offre forfaitaire </t>
  </si>
  <si>
    <t>Extension système existant</t>
  </si>
  <si>
    <t>Coordination avec l'EPMO (étude, tests)</t>
  </si>
  <si>
    <t>FERME</t>
  </si>
  <si>
    <t>Fourniture passerelles modbus</t>
  </si>
  <si>
    <t>Câblage GTB</t>
  </si>
  <si>
    <t>pose et raccordement materiel ( sondes, contact de position des CCF )</t>
  </si>
  <si>
    <t>5.6</t>
  </si>
  <si>
    <t>EPMO</t>
  </si>
  <si>
    <t>Paramétrage GTB</t>
  </si>
  <si>
    <t>Raccordement sur GTB (CVCD, éclairage…)</t>
  </si>
  <si>
    <t>Pour Mémoire</t>
  </si>
  <si>
    <t>GTB</t>
  </si>
  <si>
    <t>Intégration bandeau  brassage dans baie existante</t>
  </si>
  <si>
    <t>Prise RJ</t>
  </si>
  <si>
    <t>5.5.4</t>
  </si>
  <si>
    <t>Switch VDI</t>
  </si>
  <si>
    <t>Borne DECT</t>
  </si>
  <si>
    <t>Telephone rouge</t>
  </si>
  <si>
    <t>Téléphonie IP</t>
  </si>
  <si>
    <t>5.5.3</t>
  </si>
  <si>
    <t>Téléphone</t>
  </si>
  <si>
    <t>Borne wi fi</t>
  </si>
  <si>
    <t>Bornes Wifi</t>
  </si>
  <si>
    <t>5.5.2</t>
  </si>
  <si>
    <t>Câblage VDI, téléphonie, borne wifi</t>
  </si>
  <si>
    <t>5.5.1</t>
  </si>
  <si>
    <t>Paramétrage</t>
  </si>
  <si>
    <t>Généralités</t>
  </si>
  <si>
    <t>BORNES WIFI / TELEPHONIE ET PRISES RJ</t>
  </si>
  <si>
    <t>5.5</t>
  </si>
  <si>
    <t>Câblage capteur</t>
  </si>
  <si>
    <t>5.4</t>
  </si>
  <si>
    <t>Licence</t>
  </si>
  <si>
    <t>Capteur video 3D Poe</t>
  </si>
  <si>
    <t>COMPTAGE VISITEURS</t>
  </si>
  <si>
    <t>Contrôles RX</t>
  </si>
  <si>
    <t>Contrôle bagages et detecteur de métaux</t>
  </si>
  <si>
    <t>5.3.4</t>
  </si>
  <si>
    <t>Boitier contrôle PNG guérite</t>
  </si>
  <si>
    <t>Obstacles contrôle billet entrée musée</t>
  </si>
  <si>
    <t>Obstacles sortie libre musée</t>
  </si>
  <si>
    <t>Câblage contrôle d'accès</t>
  </si>
  <si>
    <t>Serrure autonome (crémone IS, bureau, PCF, boitier PNG)</t>
  </si>
  <si>
    <t>Lecteur de badge (porte sous contrôle d'accès, PNG)</t>
  </si>
  <si>
    <t>BBG vert</t>
  </si>
  <si>
    <t>Dispositif de verrouillage porte sous contrôle d'accès (serrure électrique), alimentation incluse</t>
  </si>
  <si>
    <t>5.3.3</t>
  </si>
  <si>
    <t>Paramétrage Contrôle d'accès</t>
  </si>
  <si>
    <t>Contrôle d'accès</t>
  </si>
  <si>
    <t>ML</t>
  </si>
  <si>
    <t>Câblage intrusion</t>
  </si>
  <si>
    <t>Bouton anti agression</t>
  </si>
  <si>
    <t>Détecteurs d'ouverture</t>
  </si>
  <si>
    <t>Détecteur linéaire</t>
  </si>
  <si>
    <t>Détecteurs volumétriques 360</t>
  </si>
  <si>
    <t>5.3.2</t>
  </si>
  <si>
    <t>Raccordement intrusion sur GRE</t>
  </si>
  <si>
    <t>Paramétrage intrusion</t>
  </si>
  <si>
    <t xml:space="preserve">Detection intrusion </t>
  </si>
  <si>
    <t>Module deporté ( ML )</t>
  </si>
  <si>
    <t>5.3.1</t>
  </si>
  <si>
    <t>Généralités communes</t>
  </si>
  <si>
    <t>Contrôle d'accès et intrusion</t>
  </si>
  <si>
    <t>5.3</t>
  </si>
  <si>
    <t>Extension système vidéo éxistant</t>
  </si>
  <si>
    <t>Câblage caméra</t>
  </si>
  <si>
    <t>Caméra IP fixe intérieure</t>
  </si>
  <si>
    <t>5.2.3</t>
  </si>
  <si>
    <t>Switch video</t>
  </si>
  <si>
    <t>Extension vidéo</t>
  </si>
  <si>
    <t>Videosurveillance</t>
  </si>
  <si>
    <t>5.2</t>
  </si>
  <si>
    <t>Extension UGCIS existant</t>
  </si>
  <si>
    <t>Câblage DDO (bus UGCIS)</t>
  </si>
  <si>
    <t>Câblage alimentation verrou</t>
  </si>
  <si>
    <t>Dispositif local de demande d'ouverture DDO</t>
  </si>
  <si>
    <t>Verrou électromécanique</t>
  </si>
  <si>
    <t>5.1.3</t>
  </si>
  <si>
    <t>Paramétrage UGCIS</t>
  </si>
  <si>
    <t>Dévoiement bus UGCIS / continuité de service</t>
  </si>
  <si>
    <t>Unité de Gestion Centralisée des Issues de Secours</t>
  </si>
  <si>
    <t>Extension SSS existant</t>
  </si>
  <si>
    <t>Câblage HP</t>
  </si>
  <si>
    <t>Haut Parleur encastré</t>
  </si>
  <si>
    <t>5.1.2</t>
  </si>
  <si>
    <t>Paramétrage SSS</t>
  </si>
  <si>
    <t>Dévoiement ligne HP existante / continuité de service</t>
  </si>
  <si>
    <t>Sonorisation de Sécurité</t>
  </si>
  <si>
    <t>Extension SSI existant</t>
  </si>
  <si>
    <t>Arret Technique CA (PNG)</t>
  </si>
  <si>
    <t>Boitier de declenchement à clé</t>
  </si>
  <si>
    <t>Ventouses DAS PCF/Selecteur de fermeture GSR EMF ou GSR pour simple vantail</t>
  </si>
  <si>
    <t>Ventouses DAS PCF/Selecteur de fermeture GSR EMF ou GSR pour double vantaux</t>
  </si>
  <si>
    <t>Câblage télécommande DAS</t>
  </si>
  <si>
    <t>Câble Module Déporte</t>
  </si>
  <si>
    <t>Câbles lignes DSNA DL</t>
  </si>
  <si>
    <t>Câbles ligne de détection</t>
  </si>
  <si>
    <t xml:space="preserve">Module Déporté </t>
  </si>
  <si>
    <t>Diffuseur lumineux</t>
  </si>
  <si>
    <t>5.1.1.2</t>
  </si>
  <si>
    <t>Détection de chantier</t>
  </si>
  <si>
    <t>Paramétrage SSI et UAE</t>
  </si>
  <si>
    <t>Mise en sécurité (CMSI)</t>
  </si>
  <si>
    <t>Detecteur automatique incendie ponctuel</t>
  </si>
  <si>
    <t>Déclencheur manuel</t>
  </si>
  <si>
    <t>5.1.1.1.2</t>
  </si>
  <si>
    <t>Detection incendie généralisée</t>
  </si>
  <si>
    <t>Dévoiement bus DI existant / continuité de service</t>
  </si>
  <si>
    <t>Detection incendie (SDI)</t>
  </si>
  <si>
    <t>5.1.1.1</t>
  </si>
  <si>
    <t>Système de sécurité incendie</t>
  </si>
  <si>
    <t>5.1.1</t>
  </si>
  <si>
    <t>Sécurité Incendie</t>
  </si>
  <si>
    <t>5.1</t>
  </si>
  <si>
    <r>
      <rPr>
        <b/>
        <i/>
        <sz val="18"/>
        <rFont val="Calibri"/>
        <family val="2"/>
        <scheme val="minor"/>
      </rPr>
      <t>LOT CFO/CFA</t>
    </r>
    <r>
      <rPr>
        <b/>
        <sz val="18"/>
        <rFont val="Calibri"/>
        <family val="2"/>
        <scheme val="minor"/>
      </rPr>
      <t xml:space="preserve">
N° </t>
    </r>
    <r>
      <rPr>
        <b/>
        <i/>
        <sz val="18"/>
        <rFont val="Calibri"/>
        <family val="2"/>
        <scheme val="minor"/>
      </rPr>
      <t>2025-296</t>
    </r>
  </si>
  <si>
    <t>CALFEUTREMENT</t>
  </si>
  <si>
    <t>Adaptation TGBT 
Fourniture pose et raccordement d'un disjoncteur dans le TGBT pour TD RAC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</si>
</sst>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[$-40C]General"/>
    <numFmt numFmtId="165" formatCode="00000"/>
  </numFmts>
  <fonts count="27" x14ac:knownFonts="1">
    <font>
      <sz val="10"/>
      <name val="Arial"/>
      <family val="2"/>
    </font>
    <font>
      <b/>
      <sz val="10"/>
      <name val="Times New Roman"/>
      <family val="1"/>
      <charset val="1"/>
    </font>
    <font>
      <sz val="9"/>
      <name val="Times New Roman"/>
      <family val="1"/>
      <charset val="1"/>
    </font>
    <font>
      <sz val="10"/>
      <name val="Arial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9"/>
      <name val="Calibri"/>
      <family val="2"/>
      <scheme val="minor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  <font>
      <b/>
      <sz val="18"/>
      <name val="Calibri"/>
      <family val="2"/>
      <scheme val="minor"/>
    </font>
    <font>
      <b/>
      <i/>
      <sz val="18"/>
      <name val="Calibri"/>
      <family val="2"/>
      <scheme val="minor"/>
    </font>
    <font>
      <i/>
      <sz val="9"/>
      <name val="Calibri"/>
      <family val="2"/>
      <scheme val="minor"/>
    </font>
    <font>
      <b/>
      <sz val="9"/>
      <color rgb="FFFF0000"/>
      <name val="Calibri"/>
      <family val="2"/>
      <scheme val="minor"/>
    </font>
    <font>
      <sz val="8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theme="0" tint="-0.499984740745262"/>
      <name val="Calibri"/>
      <family val="2"/>
      <scheme val="minor"/>
    </font>
    <font>
      <b/>
      <sz val="12"/>
      <color theme="0" tint="-0.499984740745262"/>
      <name val="Calibri"/>
      <family val="2"/>
      <scheme val="minor"/>
    </font>
    <font>
      <sz val="11"/>
      <color rgb="FF000000"/>
      <name val="Calibri"/>
      <family val="2"/>
    </font>
    <font>
      <b/>
      <sz val="9"/>
      <color theme="0" tint="-0.14999847407452621"/>
      <name val="Calibri"/>
      <family val="2"/>
      <scheme val="minor"/>
    </font>
    <font>
      <i/>
      <sz val="9"/>
      <color theme="0" tint="-0.14999847407452621"/>
      <name val="Calibri"/>
      <family val="2"/>
      <scheme val="minor"/>
    </font>
    <font>
      <b/>
      <sz val="9"/>
      <color theme="0" tint="-0.34998626667073579"/>
      <name val="Calibri"/>
      <family val="2"/>
      <scheme val="minor"/>
    </font>
    <font>
      <i/>
      <sz val="9"/>
      <color theme="0" tint="-0.34998626667073579"/>
      <name val="Calibri"/>
      <family val="2"/>
      <scheme val="minor"/>
    </font>
    <font>
      <sz val="11"/>
      <name val="Calibri"/>
      <family val="2"/>
      <scheme val="minor"/>
    </font>
    <font>
      <i/>
      <sz val="10"/>
      <color theme="0" tint="-0.14999847407452621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indexed="55"/>
        <bgColor indexed="22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27"/>
      </patternFill>
    </fill>
    <fill>
      <patternFill patternType="solid">
        <fgColor theme="6" tint="0.39997558519241921"/>
        <bgColor indexed="22"/>
      </patternFill>
    </fill>
    <fill>
      <patternFill patternType="solid">
        <fgColor theme="3" tint="0.79998168889431442"/>
        <bgColor indexed="2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indexed="22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EAF0F6"/>
        <bgColor indexed="64"/>
      </patternFill>
    </fill>
    <fill>
      <patternFill patternType="solid">
        <fgColor rgb="FFEAF0F6"/>
        <bgColor indexed="22"/>
      </patternFill>
    </fill>
    <fill>
      <patternFill patternType="solid">
        <fgColor theme="9" tint="0.39997558519241921"/>
        <bgColor indexed="22"/>
      </patternFill>
    </fill>
    <fill>
      <patternFill patternType="solid">
        <fgColor theme="0"/>
        <bgColor indexed="22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22"/>
      </patternFill>
    </fill>
    <fill>
      <patternFill patternType="solid">
        <fgColor theme="0" tint="-4.9989318521683403E-2"/>
        <bgColor indexed="64"/>
      </patternFill>
    </fill>
  </fills>
  <borders count="52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/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8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8"/>
      </right>
      <top style="thin">
        <color indexed="64"/>
      </top>
      <bottom style="thin">
        <color indexed="64"/>
      </bottom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 style="hair">
        <color indexed="64"/>
      </top>
      <bottom/>
      <diagonal/>
    </border>
    <border>
      <left style="thin">
        <color indexed="64"/>
      </left>
      <right style="hair">
        <color indexed="8"/>
      </right>
      <top style="hair">
        <color indexed="8"/>
      </top>
      <bottom/>
      <diagonal/>
    </border>
    <border>
      <left style="thin">
        <color indexed="64"/>
      </left>
      <right style="hair">
        <color indexed="8"/>
      </right>
      <top/>
      <bottom/>
      <diagonal/>
    </border>
    <border>
      <left style="thin">
        <color indexed="64"/>
      </left>
      <right style="hair">
        <color indexed="8"/>
      </right>
      <top/>
      <bottom style="hair">
        <color indexed="8"/>
      </bottom>
      <diagonal/>
    </border>
    <border>
      <left style="thin">
        <color indexed="64"/>
      </left>
      <right style="hair">
        <color indexed="8"/>
      </right>
      <top style="thin">
        <color indexed="64"/>
      </top>
      <bottom/>
      <diagonal/>
    </border>
    <border>
      <left style="thin">
        <color indexed="64"/>
      </left>
      <right style="hair">
        <color indexed="8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8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8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8"/>
      </right>
      <top style="hair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 style="thin">
        <color indexed="64"/>
      </left>
      <right style="hair">
        <color indexed="8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8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8"/>
      </left>
      <right style="thin">
        <color indexed="64"/>
      </right>
      <top/>
      <bottom/>
      <diagonal/>
    </border>
    <border>
      <left/>
      <right style="hair">
        <color indexed="8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8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hair">
        <color indexed="8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3" fillId="0" borderId="0" applyNumberFormat="0" applyBorder="0" applyProtection="0">
      <alignment horizontal="center"/>
    </xf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64" fontId="20" fillId="0" borderId="0" applyBorder="0" applyProtection="0"/>
  </cellStyleXfs>
  <cellXfs count="192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/>
    <xf numFmtId="44" fontId="2" fillId="0" borderId="0" xfId="2" applyFont="1" applyAlignment="1">
      <alignment vertical="center" wrapText="1"/>
    </xf>
    <xf numFmtId="44" fontId="9" fillId="5" borderId="1" xfId="2" applyFont="1" applyFill="1" applyBorder="1" applyAlignment="1">
      <alignment horizontal="right" vertical="center" wrapText="1" shrinkToFit="1"/>
    </xf>
    <xf numFmtId="49" fontId="1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49" fontId="4" fillId="6" borderId="7" xfId="0" applyNumberFormat="1" applyFont="1" applyFill="1" applyBorder="1" applyAlignment="1">
      <alignment horizontal="center" vertical="center" wrapText="1"/>
    </xf>
    <xf numFmtId="49" fontId="7" fillId="0" borderId="13" xfId="0" applyNumberFormat="1" applyFont="1" applyBorder="1" applyAlignment="1">
      <alignment horizontal="center" vertical="center" wrapText="1"/>
    </xf>
    <xf numFmtId="44" fontId="8" fillId="2" borderId="8" xfId="2" applyFont="1" applyFill="1" applyBorder="1" applyAlignment="1">
      <alignment horizontal="center" vertical="center" wrapText="1"/>
    </xf>
    <xf numFmtId="44" fontId="8" fillId="2" borderId="9" xfId="2" applyFont="1" applyFill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 shrinkToFit="1"/>
    </xf>
    <xf numFmtId="44" fontId="6" fillId="0" borderId="17" xfId="2" applyFont="1" applyFill="1" applyBorder="1" applyAlignment="1">
      <alignment horizontal="center" vertical="center" wrapText="1" shrinkToFit="1"/>
    </xf>
    <xf numFmtId="44" fontId="6" fillId="0" borderId="18" xfId="2" applyFont="1" applyFill="1" applyBorder="1" applyAlignment="1">
      <alignment horizontal="center" vertical="center" wrapText="1" shrinkToFit="1"/>
    </xf>
    <xf numFmtId="0" fontId="13" fillId="0" borderId="17" xfId="0" applyFont="1" applyBorder="1" applyAlignment="1">
      <alignment horizontal="center" vertical="center" wrapText="1" shrinkToFit="1"/>
    </xf>
    <xf numFmtId="0" fontId="6" fillId="3" borderId="11" xfId="0" applyFont="1" applyFill="1" applyBorder="1" applyAlignment="1">
      <alignment horizontal="left" vertical="center" wrapText="1" shrinkToFit="1"/>
    </xf>
    <xf numFmtId="0" fontId="6" fillId="3" borderId="12" xfId="0" applyFont="1" applyFill="1" applyBorder="1" applyAlignment="1">
      <alignment horizontal="left" vertical="center" wrapText="1" shrinkToFit="1"/>
    </xf>
    <xf numFmtId="44" fontId="6" fillId="0" borderId="17" xfId="2" applyFont="1" applyBorder="1" applyAlignment="1">
      <alignment horizontal="center" vertical="center" wrapText="1" shrinkToFit="1"/>
    </xf>
    <xf numFmtId="44" fontId="6" fillId="0" borderId="20" xfId="2" applyFont="1" applyFill="1" applyBorder="1" applyAlignment="1">
      <alignment horizontal="center" vertical="center" wrapText="1" shrinkToFit="1"/>
    </xf>
    <xf numFmtId="44" fontId="6" fillId="0" borderId="21" xfId="2" applyFont="1" applyFill="1" applyBorder="1" applyAlignment="1">
      <alignment horizontal="center" vertical="center" wrapText="1" shrinkToFit="1"/>
    </xf>
    <xf numFmtId="0" fontId="5" fillId="0" borderId="0" xfId="0" applyFont="1" applyAlignment="1">
      <alignment vertical="center" wrapText="1"/>
    </xf>
    <xf numFmtId="0" fontId="5" fillId="0" borderId="0" xfId="0" applyFont="1"/>
    <xf numFmtId="44" fontId="2" fillId="0" borderId="0" xfId="0" applyNumberFormat="1" applyFont="1" applyAlignment="1">
      <alignment vertical="center" wrapText="1"/>
    </xf>
    <xf numFmtId="49" fontId="4" fillId="6" borderId="8" xfId="0" applyNumberFormat="1" applyFont="1" applyFill="1" applyBorder="1" applyAlignment="1">
      <alignment horizontal="center" vertical="center" wrapText="1"/>
    </xf>
    <xf numFmtId="49" fontId="7" fillId="7" borderId="13" xfId="0" applyNumberFormat="1" applyFont="1" applyFill="1" applyBorder="1" applyAlignment="1">
      <alignment horizontal="center" vertical="center" wrapText="1"/>
    </xf>
    <xf numFmtId="49" fontId="4" fillId="8" borderId="0" xfId="0" applyNumberFormat="1" applyFont="1" applyFill="1" applyAlignment="1">
      <alignment horizontal="left" vertical="center" wrapText="1"/>
    </xf>
    <xf numFmtId="49" fontId="7" fillId="7" borderId="13" xfId="0" applyNumberFormat="1" applyFont="1" applyFill="1" applyBorder="1" applyAlignment="1">
      <alignment horizontal="left" vertical="center"/>
    </xf>
    <xf numFmtId="49" fontId="4" fillId="8" borderId="0" xfId="0" applyNumberFormat="1" applyFont="1" applyFill="1" applyAlignment="1">
      <alignment horizontal="center" vertical="center" wrapText="1"/>
    </xf>
    <xf numFmtId="49" fontId="7" fillId="9" borderId="13" xfId="0" applyNumberFormat="1" applyFont="1" applyFill="1" applyBorder="1" applyAlignment="1">
      <alignment horizontal="center" vertical="center" wrapText="1"/>
    </xf>
    <xf numFmtId="0" fontId="13" fillId="9" borderId="17" xfId="0" applyFont="1" applyFill="1" applyBorder="1" applyAlignment="1">
      <alignment horizontal="center" vertical="center" wrapText="1" shrinkToFit="1"/>
    </xf>
    <xf numFmtId="0" fontId="6" fillId="9" borderId="17" xfId="0" applyFont="1" applyFill="1" applyBorder="1" applyAlignment="1">
      <alignment horizontal="center" vertical="center" wrapText="1"/>
    </xf>
    <xf numFmtId="0" fontId="6" fillId="9" borderId="17" xfId="0" applyFont="1" applyFill="1" applyBorder="1" applyAlignment="1">
      <alignment horizontal="center" vertical="center" wrapText="1" shrinkToFit="1"/>
    </xf>
    <xf numFmtId="44" fontId="6" fillId="9" borderId="5" xfId="2" applyFont="1" applyFill="1" applyBorder="1" applyAlignment="1">
      <alignment horizontal="center" vertical="center" wrapText="1" shrinkToFit="1"/>
    </xf>
    <xf numFmtId="44" fontId="6" fillId="9" borderId="18" xfId="2" applyFont="1" applyFill="1" applyBorder="1" applyAlignment="1">
      <alignment horizontal="center" vertical="center" wrapText="1" shrinkToFit="1"/>
    </xf>
    <xf numFmtId="0" fontId="4" fillId="8" borderId="0" xfId="0" applyFont="1" applyFill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 shrinkToFit="1"/>
    </xf>
    <xf numFmtId="0" fontId="6" fillId="3" borderId="10" xfId="1" applyNumberFormat="1" applyFont="1" applyFill="1" applyBorder="1" applyAlignment="1" applyProtection="1">
      <alignment horizontal="left" vertical="center" wrapText="1" shrinkToFit="1"/>
    </xf>
    <xf numFmtId="0" fontId="6" fillId="3" borderId="10" xfId="1" applyNumberFormat="1" applyFont="1" applyFill="1" applyBorder="1" applyAlignment="1" applyProtection="1">
      <alignment horizontal="center" vertical="center" wrapText="1" shrinkToFit="1"/>
    </xf>
    <xf numFmtId="44" fontId="6" fillId="3" borderId="10" xfId="2" applyFont="1" applyFill="1" applyBorder="1" applyAlignment="1" applyProtection="1">
      <alignment horizontal="center" vertical="center" wrapText="1" shrinkToFit="1"/>
    </xf>
    <xf numFmtId="49" fontId="18" fillId="10" borderId="13" xfId="0" applyNumberFormat="1" applyFont="1" applyFill="1" applyBorder="1" applyAlignment="1">
      <alignment horizontal="center" vertical="center" wrapText="1"/>
    </xf>
    <xf numFmtId="49" fontId="18" fillId="10" borderId="13" xfId="0" applyNumberFormat="1" applyFont="1" applyFill="1" applyBorder="1" applyAlignment="1">
      <alignment horizontal="left" vertical="center"/>
    </xf>
    <xf numFmtId="49" fontId="19" fillId="11" borderId="0" xfId="0" applyNumberFormat="1" applyFont="1" applyFill="1" applyAlignment="1">
      <alignment horizontal="left" vertical="center" wrapText="1"/>
    </xf>
    <xf numFmtId="49" fontId="19" fillId="11" borderId="0" xfId="0" applyNumberFormat="1" applyFont="1" applyFill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 shrinkToFit="1"/>
    </xf>
    <xf numFmtId="49" fontId="7" fillId="8" borderId="7" xfId="0" applyNumberFormat="1" applyFont="1" applyFill="1" applyBorder="1" applyAlignment="1">
      <alignment horizontal="center" vertical="center" wrapText="1"/>
    </xf>
    <xf numFmtId="0" fontId="13" fillId="9" borderId="23" xfId="0" applyFont="1" applyFill="1" applyBorder="1" applyAlignment="1">
      <alignment horizontal="center" vertical="center" wrapText="1" shrinkToFit="1"/>
    </xf>
    <xf numFmtId="0" fontId="13" fillId="9" borderId="5" xfId="0" applyFont="1" applyFill="1" applyBorder="1" applyAlignment="1">
      <alignment horizontal="center" vertical="center" wrapText="1" shrinkToFit="1"/>
    </xf>
    <xf numFmtId="44" fontId="6" fillId="9" borderId="17" xfId="2" applyFont="1" applyFill="1" applyBorder="1" applyAlignment="1">
      <alignment horizontal="center" vertical="center" wrapText="1" shrinkToFit="1"/>
    </xf>
    <xf numFmtId="49" fontId="7" fillId="0" borderId="13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/>
    <xf numFmtId="0" fontId="0" fillId="0" borderId="0" xfId="0" applyFill="1"/>
    <xf numFmtId="44" fontId="6" fillId="0" borderId="17" xfId="2" applyFont="1" applyFill="1" applyBorder="1" applyAlignment="1">
      <alignment horizontal="center" vertical="center" wrapText="1"/>
    </xf>
    <xf numFmtId="0" fontId="6" fillId="7" borderId="17" xfId="0" applyFont="1" applyFill="1" applyBorder="1" applyAlignment="1">
      <alignment horizontal="center" vertical="center" wrapText="1" shrinkToFit="1"/>
    </xf>
    <xf numFmtId="44" fontId="6" fillId="7" borderId="18" xfId="2" applyFont="1" applyFill="1" applyBorder="1" applyAlignment="1">
      <alignment horizontal="center" vertical="center" wrapText="1" shrinkToFit="1"/>
    </xf>
    <xf numFmtId="0" fontId="8" fillId="0" borderId="17" xfId="0" applyFont="1" applyFill="1" applyBorder="1" applyAlignment="1">
      <alignment horizontal="center" vertical="center" wrapText="1" shrinkToFit="1"/>
    </xf>
    <xf numFmtId="0" fontId="8" fillId="0" borderId="17" xfId="0" applyFont="1" applyBorder="1" applyAlignment="1">
      <alignment horizontal="center" vertical="center" wrapText="1" shrinkToFit="1"/>
    </xf>
    <xf numFmtId="0" fontId="8" fillId="9" borderId="17" xfId="0" applyFont="1" applyFill="1" applyBorder="1" applyAlignment="1">
      <alignment horizontal="center" vertical="center" wrapText="1" shrinkToFit="1"/>
    </xf>
    <xf numFmtId="0" fontId="8" fillId="0" borderId="20" xfId="0" applyFont="1" applyBorder="1" applyAlignment="1">
      <alignment horizontal="center" vertical="center" wrapText="1" shrinkToFit="1"/>
    </xf>
    <xf numFmtId="0" fontId="8" fillId="0" borderId="5" xfId="0" applyFont="1" applyFill="1" applyBorder="1" applyAlignment="1">
      <alignment vertical="center" wrapText="1" shrinkToFit="1"/>
    </xf>
    <xf numFmtId="0" fontId="8" fillId="0" borderId="24" xfId="0" applyFont="1" applyBorder="1" applyAlignment="1">
      <alignment vertical="center" wrapText="1" shrinkToFit="1"/>
    </xf>
    <xf numFmtId="0" fontId="8" fillId="0" borderId="5" xfId="0" applyFont="1" applyBorder="1" applyAlignment="1">
      <alignment vertical="center" wrapText="1" shrinkToFit="1"/>
    </xf>
    <xf numFmtId="0" fontId="8" fillId="0" borderId="20" xfId="0" applyFont="1" applyBorder="1" applyAlignment="1">
      <alignment vertical="center" wrapText="1" shrinkToFit="1"/>
    </xf>
    <xf numFmtId="0" fontId="8" fillId="0" borderId="20" xfId="0" applyFont="1" applyFill="1" applyBorder="1" applyAlignment="1">
      <alignment horizontal="center" vertical="center" wrapText="1" shrinkToFit="1"/>
    </xf>
    <xf numFmtId="44" fontId="8" fillId="2" borderId="9" xfId="2" applyNumberFormat="1" applyFont="1" applyFill="1" applyBorder="1" applyAlignment="1">
      <alignment horizontal="center" vertical="center" wrapText="1"/>
    </xf>
    <xf numFmtId="44" fontId="9" fillId="5" borderId="36" xfId="2" applyFont="1" applyFill="1" applyBorder="1" applyAlignment="1">
      <alignment horizontal="right" vertical="center" wrapText="1" shrinkToFit="1"/>
    </xf>
    <xf numFmtId="0" fontId="6" fillId="9" borderId="31" xfId="0" applyFont="1" applyFill="1" applyBorder="1" applyAlignment="1">
      <alignment horizontal="center" vertical="center" wrapText="1" shrinkToFit="1"/>
    </xf>
    <xf numFmtId="44" fontId="6" fillId="9" borderId="38" xfId="2" applyFont="1" applyFill="1" applyBorder="1" applyAlignment="1">
      <alignment horizontal="center" vertical="center" wrapText="1" shrinkToFit="1"/>
    </xf>
    <xf numFmtId="44" fontId="6" fillId="9" borderId="37" xfId="2" applyFont="1" applyFill="1" applyBorder="1" applyAlignment="1">
      <alignment horizontal="center" vertical="center" wrapText="1" shrinkToFit="1"/>
    </xf>
    <xf numFmtId="49" fontId="4" fillId="12" borderId="7" xfId="0" applyNumberFormat="1" applyFont="1" applyFill="1" applyBorder="1" applyAlignment="1">
      <alignment horizontal="center" vertical="center" wrapText="1"/>
    </xf>
    <xf numFmtId="49" fontId="7" fillId="9" borderId="39" xfId="0" applyNumberFormat="1" applyFont="1" applyFill="1" applyBorder="1" applyAlignment="1">
      <alignment horizontal="center" vertical="center" wrapText="1"/>
    </xf>
    <xf numFmtId="44" fontId="8" fillId="5" borderId="31" xfId="2" applyFont="1" applyFill="1" applyBorder="1" applyAlignment="1">
      <alignment horizontal="center" vertical="center" wrapText="1"/>
    </xf>
    <xf numFmtId="44" fontId="6" fillId="5" borderId="1" xfId="2" applyFont="1" applyFill="1" applyBorder="1" applyAlignment="1">
      <alignment vertical="center" wrapText="1" shrinkToFit="1"/>
    </xf>
    <xf numFmtId="44" fontId="6" fillId="0" borderId="0" xfId="2" applyFont="1" applyFill="1" applyBorder="1" applyAlignment="1">
      <alignment vertical="center" wrapText="1"/>
    </xf>
    <xf numFmtId="0" fontId="6" fillId="0" borderId="0" xfId="0" applyFont="1" applyAlignment="1">
      <alignment horizontal="center" vertical="center" wrapText="1" shrinkToFit="1"/>
    </xf>
    <xf numFmtId="0" fontId="6" fillId="0" borderId="0" xfId="0" applyFont="1" applyAlignment="1">
      <alignment horizontal="center" vertical="center" wrapText="1"/>
    </xf>
    <xf numFmtId="165" fontId="8" fillId="0" borderId="0" xfId="0" applyNumberFormat="1" applyFont="1" applyAlignment="1">
      <alignment horizontal="left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7" fillId="13" borderId="0" xfId="0" applyNumberFormat="1" applyFont="1" applyFill="1" applyAlignment="1">
      <alignment horizontal="center" vertical="center" wrapText="1"/>
    </xf>
    <xf numFmtId="0" fontId="6" fillId="0" borderId="40" xfId="0" applyFont="1" applyBorder="1" applyAlignment="1">
      <alignment horizontal="center" vertical="center" wrapText="1" shrinkToFit="1"/>
    </xf>
    <xf numFmtId="0" fontId="6" fillId="0" borderId="5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 shrinkToFit="1"/>
    </xf>
    <xf numFmtId="44" fontId="21" fillId="0" borderId="18" xfId="2" applyFont="1" applyFill="1" applyBorder="1" applyAlignment="1">
      <alignment horizontal="center" vertical="center" wrapText="1" shrinkToFit="1"/>
    </xf>
    <xf numFmtId="0" fontId="21" fillId="0" borderId="17" xfId="0" applyFont="1" applyBorder="1" applyAlignment="1">
      <alignment horizontal="center" vertical="center" wrapText="1" shrinkToFit="1"/>
    </xf>
    <xf numFmtId="0" fontId="21" fillId="0" borderId="17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 shrinkToFit="1"/>
    </xf>
    <xf numFmtId="49" fontId="5" fillId="8" borderId="7" xfId="0" applyNumberFormat="1" applyFont="1" applyFill="1" applyBorder="1" applyAlignment="1">
      <alignment horizontal="center" vertical="center" wrapText="1"/>
    </xf>
    <xf numFmtId="44" fontId="6" fillId="0" borderId="45" xfId="2" applyFont="1" applyFill="1" applyBorder="1" applyAlignment="1">
      <alignment horizontal="center" vertical="center" wrapText="1" shrinkToFit="1"/>
    </xf>
    <xf numFmtId="44" fontId="6" fillId="0" borderId="5" xfId="2" applyFont="1" applyFill="1" applyBorder="1" applyAlignment="1">
      <alignment horizontal="center" vertical="center" wrapText="1" shrinkToFit="1"/>
    </xf>
    <xf numFmtId="0" fontId="13" fillId="0" borderId="20" xfId="0" applyFont="1" applyBorder="1" applyAlignment="1">
      <alignment horizontal="center" vertical="center" wrapText="1" shrinkToFit="1"/>
    </xf>
    <xf numFmtId="49" fontId="7" fillId="0" borderId="48" xfId="0" applyNumberFormat="1" applyFont="1" applyBorder="1" applyAlignment="1">
      <alignment horizontal="center" vertical="center" wrapText="1"/>
    </xf>
    <xf numFmtId="44" fontId="21" fillId="14" borderId="18" xfId="2" applyFont="1" applyFill="1" applyBorder="1" applyAlignment="1">
      <alignment horizontal="center" vertical="center" wrapText="1" shrinkToFit="1"/>
    </xf>
    <xf numFmtId="0" fontId="21" fillId="14" borderId="17" xfId="0" applyFont="1" applyFill="1" applyBorder="1" applyAlignment="1">
      <alignment horizontal="center" vertical="center" wrapText="1" shrinkToFit="1"/>
    </xf>
    <xf numFmtId="0" fontId="21" fillId="14" borderId="17" xfId="0" applyFont="1" applyFill="1" applyBorder="1" applyAlignment="1">
      <alignment horizontal="center" vertical="center" wrapText="1"/>
    </xf>
    <xf numFmtId="0" fontId="22" fillId="14" borderId="17" xfId="0" applyFont="1" applyFill="1" applyBorder="1" applyAlignment="1">
      <alignment horizontal="center" vertical="center" wrapText="1" shrinkToFit="1"/>
    </xf>
    <xf numFmtId="44" fontId="23" fillId="0" borderId="18" xfId="2" applyFont="1" applyFill="1" applyBorder="1" applyAlignment="1">
      <alignment horizontal="center" vertical="center" wrapText="1" shrinkToFit="1"/>
    </xf>
    <xf numFmtId="0" fontId="23" fillId="0" borderId="17" xfId="0" applyFont="1" applyBorder="1" applyAlignment="1">
      <alignment horizontal="center" vertical="center" wrapText="1" shrinkToFit="1"/>
    </xf>
    <xf numFmtId="0" fontId="23" fillId="0" borderId="17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 shrinkToFit="1"/>
    </xf>
    <xf numFmtId="0" fontId="6" fillId="14" borderId="17" xfId="0" applyFont="1" applyFill="1" applyBorder="1" applyAlignment="1">
      <alignment horizontal="center" vertical="center" wrapText="1"/>
    </xf>
    <xf numFmtId="0" fontId="13" fillId="14" borderId="17" xfId="0" applyFont="1" applyFill="1" applyBorder="1" applyAlignment="1">
      <alignment horizontal="center" vertical="center" wrapText="1" shrinkToFit="1"/>
    </xf>
    <xf numFmtId="44" fontId="6" fillId="14" borderId="18" xfId="2" applyFont="1" applyFill="1" applyBorder="1" applyAlignment="1">
      <alignment horizontal="center" vertical="center" wrapText="1" shrinkToFit="1"/>
    </xf>
    <xf numFmtId="0" fontId="6" fillId="14" borderId="17" xfId="0" applyFont="1" applyFill="1" applyBorder="1" applyAlignment="1">
      <alignment horizontal="center" vertical="center" wrapText="1" shrinkToFit="1"/>
    </xf>
    <xf numFmtId="44" fontId="21" fillId="0" borderId="40" xfId="2" applyFont="1" applyFill="1" applyBorder="1" applyAlignment="1">
      <alignment horizontal="center" vertical="center" wrapText="1" shrinkToFit="1"/>
    </xf>
    <xf numFmtId="0" fontId="21" fillId="0" borderId="17" xfId="0" applyFont="1" applyFill="1" applyBorder="1" applyAlignment="1">
      <alignment horizontal="center" vertical="center" wrapText="1" shrinkToFit="1"/>
    </xf>
    <xf numFmtId="0" fontId="21" fillId="0" borderId="17" xfId="0" applyFont="1" applyFill="1" applyBorder="1" applyAlignment="1">
      <alignment horizontal="center" vertical="center" wrapText="1"/>
    </xf>
    <xf numFmtId="0" fontId="22" fillId="0" borderId="17" xfId="0" applyFont="1" applyFill="1" applyBorder="1" applyAlignment="1">
      <alignment horizontal="center" vertical="center" wrapText="1" shrinkToFit="1"/>
    </xf>
    <xf numFmtId="44" fontId="6" fillId="0" borderId="49" xfId="2" applyFont="1" applyFill="1" applyBorder="1" applyAlignment="1">
      <alignment vertical="center" wrapText="1"/>
    </xf>
    <xf numFmtId="49" fontId="7" fillId="13" borderId="42" xfId="0" applyNumberFormat="1" applyFont="1" applyFill="1" applyBorder="1" applyAlignment="1">
      <alignment horizontal="center" vertical="center" wrapText="1"/>
    </xf>
    <xf numFmtId="0" fontId="13" fillId="14" borderId="20" xfId="0" applyFont="1" applyFill="1" applyBorder="1" applyAlignment="1">
      <alignment horizontal="center" vertical="center" wrapText="1" shrinkToFit="1"/>
    </xf>
    <xf numFmtId="49" fontId="25" fillId="15" borderId="7" xfId="0" applyNumberFormat="1" applyFont="1" applyFill="1" applyBorder="1" applyAlignment="1">
      <alignment horizontal="center" vertical="center" wrapText="1"/>
    </xf>
    <xf numFmtId="49" fontId="8" fillId="16" borderId="9" xfId="0" applyNumberFormat="1" applyFont="1" applyFill="1" applyBorder="1" applyAlignment="1">
      <alignment vertical="center" wrapText="1"/>
    </xf>
    <xf numFmtId="49" fontId="8" fillId="16" borderId="8" xfId="0" applyNumberFormat="1" applyFont="1" applyFill="1" applyBorder="1" applyAlignment="1">
      <alignment vertical="center" wrapText="1"/>
    </xf>
    <xf numFmtId="49" fontId="8" fillId="16" borderId="8" xfId="0" applyNumberFormat="1" applyFont="1" applyFill="1" applyBorder="1" applyAlignment="1">
      <alignment vertical="center"/>
    </xf>
    <xf numFmtId="49" fontId="7" fillId="16" borderId="7" xfId="0" applyNumberFormat="1" applyFont="1" applyFill="1" applyBorder="1" applyAlignment="1">
      <alignment horizontal="center" vertical="center" wrapText="1"/>
    </xf>
    <xf numFmtId="49" fontId="5" fillId="8" borderId="8" xfId="0" applyNumberFormat="1" applyFont="1" applyFill="1" applyBorder="1" applyAlignment="1">
      <alignment horizontal="left" vertical="center" wrapText="1"/>
    </xf>
    <xf numFmtId="49" fontId="4" fillId="8" borderId="8" xfId="0" applyNumberFormat="1" applyFont="1" applyFill="1" applyBorder="1" applyAlignment="1">
      <alignment horizontal="left" vertical="center" wrapText="1"/>
    </xf>
    <xf numFmtId="49" fontId="4" fillId="8" borderId="9" xfId="0" applyNumberFormat="1" applyFont="1" applyFill="1" applyBorder="1" applyAlignment="1">
      <alignment horizontal="left" vertical="center" wrapText="1"/>
    </xf>
    <xf numFmtId="49" fontId="4" fillId="6" borderId="9" xfId="0" applyNumberFormat="1" applyFont="1" applyFill="1" applyBorder="1" applyAlignment="1">
      <alignment horizontal="left" vertical="center" wrapText="1"/>
    </xf>
    <xf numFmtId="49" fontId="4" fillId="6" borderId="6" xfId="0" applyNumberFormat="1" applyFont="1" applyFill="1" applyBorder="1" applyAlignment="1">
      <alignment horizontal="left" vertical="center" wrapText="1"/>
    </xf>
    <xf numFmtId="49" fontId="9" fillId="2" borderId="15" xfId="0" applyNumberFormat="1" applyFont="1" applyFill="1" applyBorder="1" applyAlignment="1">
      <alignment horizontal="right" vertical="center" wrapText="1"/>
    </xf>
    <xf numFmtId="49" fontId="9" fillId="2" borderId="14" xfId="0" applyNumberFormat="1" applyFont="1" applyFill="1" applyBorder="1" applyAlignment="1">
      <alignment horizontal="right" vertical="center" wrapText="1"/>
    </xf>
    <xf numFmtId="49" fontId="9" fillId="2" borderId="16" xfId="0" applyNumberFormat="1" applyFont="1" applyFill="1" applyBorder="1" applyAlignment="1">
      <alignment horizontal="right" vertical="center" wrapText="1"/>
    </xf>
    <xf numFmtId="0" fontId="22" fillId="0" borderId="44" xfId="0" applyFont="1" applyBorder="1" applyAlignment="1">
      <alignment horizontal="center" vertical="center" wrapText="1" shrinkToFit="1"/>
    </xf>
    <xf numFmtId="0" fontId="22" fillId="0" borderId="43" xfId="0" applyFont="1" applyBorder="1" applyAlignment="1">
      <alignment horizontal="center" vertical="center" wrapText="1" shrinkToFit="1"/>
    </xf>
    <xf numFmtId="49" fontId="7" fillId="0" borderId="28" xfId="0" applyNumberFormat="1" applyFont="1" applyBorder="1" applyAlignment="1">
      <alignment horizontal="center" vertical="center" wrapText="1"/>
    </xf>
    <xf numFmtId="49" fontId="7" fillId="0" borderId="26" xfId="0" applyNumberFormat="1" applyFont="1" applyBorder="1" applyAlignment="1">
      <alignment horizontal="center" vertical="center" wrapText="1"/>
    </xf>
    <xf numFmtId="49" fontId="7" fillId="0" borderId="29" xfId="0" applyNumberFormat="1" applyFont="1" applyBorder="1" applyAlignment="1">
      <alignment horizontal="center" vertical="center" wrapText="1"/>
    </xf>
    <xf numFmtId="0" fontId="22" fillId="0" borderId="47" xfId="0" applyFont="1" applyBorder="1" applyAlignment="1">
      <alignment horizontal="center" vertical="center" wrapText="1" shrinkToFit="1"/>
    </xf>
    <xf numFmtId="0" fontId="22" fillId="0" borderId="46" xfId="0" applyFont="1" applyBorder="1" applyAlignment="1">
      <alignment horizontal="center" vertical="center" wrapText="1" shrinkToFit="1"/>
    </xf>
    <xf numFmtId="0" fontId="22" fillId="0" borderId="7" xfId="0" applyFont="1" applyBorder="1" applyAlignment="1">
      <alignment horizontal="center" vertical="center" wrapText="1" shrinkToFit="1"/>
    </xf>
    <xf numFmtId="0" fontId="22" fillId="0" borderId="22" xfId="0" applyFont="1" applyBorder="1" applyAlignment="1">
      <alignment horizontal="center" vertical="center" wrapText="1" shrinkToFit="1"/>
    </xf>
    <xf numFmtId="0" fontId="24" fillId="0" borderId="7" xfId="0" applyFont="1" applyBorder="1" applyAlignment="1">
      <alignment horizontal="center" vertical="center" wrapText="1" shrinkToFit="1"/>
    </xf>
    <xf numFmtId="0" fontId="24" fillId="0" borderId="22" xfId="0" applyFont="1" applyBorder="1" applyAlignment="1">
      <alignment horizontal="center" vertical="center" wrapText="1" shrinkToFit="1"/>
    </xf>
    <xf numFmtId="0" fontId="22" fillId="14" borderId="44" xfId="0" applyFont="1" applyFill="1" applyBorder="1" applyAlignment="1">
      <alignment horizontal="center" vertical="center" wrapText="1" shrinkToFit="1"/>
    </xf>
    <xf numFmtId="0" fontId="22" fillId="14" borderId="43" xfId="0" applyFont="1" applyFill="1" applyBorder="1" applyAlignment="1">
      <alignment horizontal="center" vertical="center" wrapText="1" shrinkToFit="1"/>
    </xf>
    <xf numFmtId="0" fontId="22" fillId="14" borderId="42" xfId="0" applyFont="1" applyFill="1" applyBorder="1" applyAlignment="1">
      <alignment horizontal="center" vertical="center" wrapText="1" shrinkToFit="1"/>
    </xf>
    <xf numFmtId="0" fontId="22" fillId="14" borderId="23" xfId="0" applyFont="1" applyFill="1" applyBorder="1" applyAlignment="1">
      <alignment horizontal="center" vertical="center" wrapText="1" shrinkToFit="1"/>
    </xf>
    <xf numFmtId="49" fontId="9" fillId="5" borderId="2" xfId="0" applyNumberFormat="1" applyFont="1" applyFill="1" applyBorder="1" applyAlignment="1">
      <alignment horizontal="right" vertical="center" wrapText="1"/>
    </xf>
    <xf numFmtId="49" fontId="9" fillId="5" borderId="3" xfId="0" applyNumberFormat="1" applyFont="1" applyFill="1" applyBorder="1" applyAlignment="1">
      <alignment horizontal="right" vertical="center" wrapText="1"/>
    </xf>
    <xf numFmtId="49" fontId="9" fillId="5" borderId="4" xfId="0" applyNumberFormat="1" applyFont="1" applyFill="1" applyBorder="1" applyAlignment="1">
      <alignment horizontal="right" vertical="center" wrapText="1"/>
    </xf>
    <xf numFmtId="49" fontId="4" fillId="6" borderId="8" xfId="0" applyNumberFormat="1" applyFont="1" applyFill="1" applyBorder="1" applyAlignment="1">
      <alignment horizontal="left" vertical="center" wrapText="1"/>
    </xf>
    <xf numFmtId="49" fontId="7" fillId="0" borderId="25" xfId="0" applyNumberFormat="1" applyFont="1" applyBorder="1" applyAlignment="1">
      <alignment horizontal="center" vertical="center" wrapText="1"/>
    </xf>
    <xf numFmtId="0" fontId="22" fillId="0" borderId="44" xfId="0" applyFont="1" applyFill="1" applyBorder="1" applyAlignment="1">
      <alignment horizontal="center" vertical="center" wrapText="1" shrinkToFit="1"/>
    </xf>
    <xf numFmtId="0" fontId="22" fillId="0" borderId="43" xfId="0" applyFont="1" applyFill="1" applyBorder="1" applyAlignment="1">
      <alignment horizontal="center" vertical="center" wrapText="1" shrinkToFit="1"/>
    </xf>
    <xf numFmtId="0" fontId="22" fillId="0" borderId="42" xfId="0" applyFont="1" applyFill="1" applyBorder="1" applyAlignment="1">
      <alignment horizontal="center" vertical="center" wrapText="1" shrinkToFit="1"/>
    </xf>
    <xf numFmtId="0" fontId="22" fillId="0" borderId="23" xfId="0" applyFont="1" applyFill="1" applyBorder="1" applyAlignment="1">
      <alignment horizontal="center" vertical="center" wrapText="1" shrinkToFit="1"/>
    </xf>
    <xf numFmtId="0" fontId="22" fillId="0" borderId="51" xfId="0" applyFont="1" applyFill="1" applyBorder="1" applyAlignment="1">
      <alignment horizontal="center" vertical="center" wrapText="1" shrinkToFit="1"/>
    </xf>
    <xf numFmtId="0" fontId="22" fillId="0" borderId="50" xfId="0" applyFont="1" applyFill="1" applyBorder="1" applyAlignment="1">
      <alignment horizontal="center" vertical="center" wrapText="1" shrinkToFit="1"/>
    </xf>
    <xf numFmtId="49" fontId="26" fillId="0" borderId="7" xfId="0" applyNumberFormat="1" applyFont="1" applyFill="1" applyBorder="1" applyAlignment="1">
      <alignment horizontal="center" vertical="center" wrapText="1"/>
    </xf>
    <xf numFmtId="49" fontId="26" fillId="0" borderId="22" xfId="0" applyNumberFormat="1" applyFont="1" applyFill="1" applyBorder="1" applyAlignment="1">
      <alignment horizontal="center" vertical="center" wrapText="1"/>
    </xf>
    <xf numFmtId="0" fontId="22" fillId="0" borderId="42" xfId="0" applyFont="1" applyBorder="1" applyAlignment="1">
      <alignment horizontal="center" vertical="center" wrapText="1" shrinkToFit="1"/>
    </xf>
    <xf numFmtId="0" fontId="22" fillId="0" borderId="23" xfId="0" applyFont="1" applyBorder="1" applyAlignment="1">
      <alignment horizontal="center" vertical="center" wrapText="1" shrinkToFit="1"/>
    </xf>
    <xf numFmtId="49" fontId="7" fillId="14" borderId="26" xfId="0" applyNumberFormat="1" applyFont="1" applyFill="1" applyBorder="1" applyAlignment="1">
      <alignment horizontal="center" vertical="center" wrapText="1"/>
    </xf>
    <xf numFmtId="49" fontId="7" fillId="14" borderId="29" xfId="0" applyNumberFormat="1" applyFont="1" applyFill="1" applyBorder="1" applyAlignment="1">
      <alignment horizontal="center" vertical="center" wrapText="1"/>
    </xf>
    <xf numFmtId="49" fontId="7" fillId="14" borderId="28" xfId="0" applyNumberFormat="1" applyFont="1" applyFill="1" applyBorder="1" applyAlignment="1">
      <alignment horizontal="center" vertical="center" wrapText="1"/>
    </xf>
    <xf numFmtId="49" fontId="7" fillId="0" borderId="41" xfId="0" applyNumberFormat="1" applyFont="1" applyBorder="1" applyAlignment="1">
      <alignment horizontal="center" vertical="center" wrapText="1"/>
    </xf>
    <xf numFmtId="49" fontId="25" fillId="15" borderId="8" xfId="0" applyNumberFormat="1" applyFont="1" applyFill="1" applyBorder="1" applyAlignment="1">
      <alignment horizontal="left" vertical="center" wrapText="1"/>
    </xf>
    <xf numFmtId="49" fontId="25" fillId="15" borderId="9" xfId="0" applyNumberFormat="1" applyFont="1" applyFill="1" applyBorder="1" applyAlignment="1">
      <alignment horizontal="left" vertical="center" wrapText="1"/>
    </xf>
    <xf numFmtId="0" fontId="13" fillId="9" borderId="24" xfId="0" applyFont="1" applyFill="1" applyBorder="1" applyAlignment="1">
      <alignment horizontal="center" vertical="center" wrapText="1" shrinkToFit="1"/>
    </xf>
    <xf numFmtId="0" fontId="13" fillId="9" borderId="5" xfId="0" applyFont="1" applyFill="1" applyBorder="1" applyAlignment="1">
      <alignment horizontal="center" vertical="center" wrapText="1" shrinkToFit="1"/>
    </xf>
    <xf numFmtId="0" fontId="13" fillId="9" borderId="36" xfId="0" applyFont="1" applyFill="1" applyBorder="1" applyAlignment="1">
      <alignment horizontal="center" vertical="center" wrapText="1" shrinkToFit="1"/>
    </xf>
    <xf numFmtId="49" fontId="9" fillId="2" borderId="22" xfId="0" applyNumberFormat="1" applyFont="1" applyFill="1" applyBorder="1" applyAlignment="1">
      <alignment horizontal="right" vertical="center" wrapText="1"/>
    </xf>
    <xf numFmtId="49" fontId="7" fillId="0" borderId="27" xfId="0" applyNumberFormat="1" applyFont="1" applyBorder="1" applyAlignment="1">
      <alignment horizontal="center" vertical="center" wrapText="1"/>
    </xf>
    <xf numFmtId="49" fontId="4" fillId="12" borderId="8" xfId="0" applyNumberFormat="1" applyFont="1" applyFill="1" applyBorder="1" applyAlignment="1">
      <alignment horizontal="left" vertical="center" wrapText="1"/>
    </xf>
    <xf numFmtId="49" fontId="4" fillId="12" borderId="9" xfId="0" applyNumberFormat="1" applyFont="1" applyFill="1" applyBorder="1" applyAlignment="1">
      <alignment horizontal="left" vertical="center" wrapText="1"/>
    </xf>
    <xf numFmtId="0" fontId="14" fillId="3" borderId="7" xfId="0" applyFont="1" applyFill="1" applyBorder="1" applyAlignment="1">
      <alignment horizontal="left" vertical="center" wrapText="1" shrinkToFit="1"/>
    </xf>
    <xf numFmtId="0" fontId="14" fillId="3" borderId="8" xfId="0" applyFont="1" applyFill="1" applyBorder="1" applyAlignment="1">
      <alignment horizontal="left" vertical="center" wrapText="1" shrinkToFit="1"/>
    </xf>
    <xf numFmtId="49" fontId="7" fillId="8" borderId="8" xfId="0" applyNumberFormat="1" applyFont="1" applyFill="1" applyBorder="1" applyAlignment="1">
      <alignment horizontal="left" vertical="center" wrapText="1"/>
    </xf>
    <xf numFmtId="49" fontId="7" fillId="8" borderId="9" xfId="0" applyNumberFormat="1" applyFont="1" applyFill="1" applyBorder="1" applyAlignment="1">
      <alignment horizontal="left" vertical="center" wrapText="1"/>
    </xf>
    <xf numFmtId="0" fontId="4" fillId="0" borderId="2" xfId="1" applyNumberFormat="1" applyFont="1" applyBorder="1" applyAlignment="1" applyProtection="1">
      <alignment horizontal="center" vertical="center" wrapText="1" shrinkToFit="1"/>
    </xf>
    <xf numFmtId="0" fontId="4" fillId="0" borderId="3" xfId="1" applyNumberFormat="1" applyFont="1" applyBorder="1" applyAlignment="1" applyProtection="1">
      <alignment horizontal="center" vertical="center" wrapText="1" shrinkToFit="1"/>
    </xf>
    <xf numFmtId="0" fontId="4" fillId="0" borderId="4" xfId="1" applyNumberFormat="1" applyFont="1" applyBorder="1" applyAlignment="1" applyProtection="1">
      <alignment horizontal="center" vertical="center" wrapText="1" shrinkToFit="1"/>
    </xf>
    <xf numFmtId="49" fontId="10" fillId="3" borderId="1" xfId="1" applyNumberFormat="1" applyFont="1" applyFill="1" applyBorder="1" applyAlignment="1" applyProtection="1">
      <alignment horizontal="center" vertical="center" wrapText="1" shrinkToFit="1"/>
    </xf>
    <xf numFmtId="49" fontId="11" fillId="4" borderId="1" xfId="0" applyNumberFormat="1" applyFont="1" applyFill="1" applyBorder="1" applyAlignment="1">
      <alignment horizontal="center" vertical="center" wrapText="1" shrinkToFit="1"/>
    </xf>
    <xf numFmtId="49" fontId="1" fillId="0" borderId="19" xfId="0" applyNumberFormat="1" applyFont="1" applyBorder="1" applyAlignment="1">
      <alignment horizontal="center" vertical="center" wrapText="1"/>
    </xf>
    <xf numFmtId="0" fontId="6" fillId="3" borderId="7" xfId="0" applyFont="1" applyFill="1" applyBorder="1" applyAlignment="1">
      <alignment horizontal="left" vertical="center" wrapText="1" shrinkToFit="1"/>
    </xf>
    <xf numFmtId="0" fontId="6" fillId="3" borderId="8" xfId="0" applyFont="1" applyFill="1" applyBorder="1" applyAlignment="1">
      <alignment horizontal="left" vertical="center" wrapText="1" shrinkToFit="1"/>
    </xf>
    <xf numFmtId="0" fontId="6" fillId="3" borderId="9" xfId="0" applyFont="1" applyFill="1" applyBorder="1" applyAlignment="1">
      <alignment horizontal="left" vertical="center" wrapText="1" shrinkToFit="1"/>
    </xf>
    <xf numFmtId="0" fontId="2" fillId="0" borderId="30" xfId="0" applyFont="1" applyFill="1" applyBorder="1" applyAlignment="1">
      <alignment horizontal="center" vertical="center" wrapText="1"/>
    </xf>
    <xf numFmtId="49" fontId="7" fillId="0" borderId="25" xfId="0" applyNumberFormat="1" applyFont="1" applyFill="1" applyBorder="1" applyAlignment="1">
      <alignment horizontal="center" vertical="center" wrapText="1"/>
    </xf>
    <xf numFmtId="49" fontId="7" fillId="0" borderId="26" xfId="0" applyNumberFormat="1" applyFont="1" applyFill="1" applyBorder="1" applyAlignment="1">
      <alignment horizontal="center" vertical="center" wrapText="1"/>
    </xf>
    <xf numFmtId="49" fontId="7" fillId="0" borderId="29" xfId="0" applyNumberFormat="1" applyFont="1" applyFill="1" applyBorder="1" applyAlignment="1">
      <alignment horizontal="center" vertical="center" wrapText="1"/>
    </xf>
    <xf numFmtId="0" fontId="7" fillId="7" borderId="31" xfId="0" applyFont="1" applyFill="1" applyBorder="1" applyAlignment="1">
      <alignment vertical="center" wrapText="1" shrinkToFit="1"/>
    </xf>
    <xf numFmtId="0" fontId="7" fillId="7" borderId="32" xfId="0" applyFont="1" applyFill="1" applyBorder="1" applyAlignment="1">
      <alignment vertical="center" wrapText="1" shrinkToFit="1"/>
    </xf>
    <xf numFmtId="0" fontId="7" fillId="7" borderId="33" xfId="0" applyFont="1" applyFill="1" applyBorder="1" applyAlignment="1">
      <alignment vertical="center" wrapText="1" shrinkToFit="1"/>
    </xf>
    <xf numFmtId="0" fontId="7" fillId="7" borderId="34" xfId="0" applyFont="1" applyFill="1" applyBorder="1" applyAlignment="1">
      <alignment vertical="center" wrapText="1" shrinkToFit="1"/>
    </xf>
    <xf numFmtId="0" fontId="7" fillId="7" borderId="35" xfId="0" applyFont="1" applyFill="1" applyBorder="1" applyAlignment="1">
      <alignment vertical="center" wrapText="1" shrinkToFit="1"/>
    </xf>
  </cellXfs>
  <cellStyles count="6">
    <cellStyle name="Excel Built-in Normal" xfId="5"/>
    <cellStyle name="Monétaire" xfId="2" builtinId="4"/>
    <cellStyle name="Monétaire 2" xfId="4"/>
    <cellStyle name="Monétaire 2 2" xfId="3"/>
    <cellStyle name="Normal" xfId="0" builtinId="0"/>
    <cellStyle name="Titre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6E6E6"/>
      <rgbColor rgb="00E6E6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D9D9D9"/>
      <rgbColor rgb="00FFFF99"/>
      <rgbColor rgb="0099CCFF"/>
      <rgbColor rgb="00FF99CC"/>
      <rgbColor rgb="00CC99FF"/>
      <rgbColor rgb="00FFCC99"/>
      <rgbColor rgb="003366FF"/>
      <rgbColor rgb="0033CCCC"/>
      <rgbColor rgb="0094BD5E"/>
      <rgbColor rgb="00FFD320"/>
      <rgbColor rgb="00FF9900"/>
      <rgbColor rgb="00FF6600"/>
      <rgbColor rgb="00666699"/>
      <rgbColor rgb="00B3B3B3"/>
      <rgbColor rgb="00003366"/>
      <rgbColor rgb="0000AE00"/>
      <rgbColor rgb="00003300"/>
      <rgbColor rgb="00333300"/>
      <rgbColor rgb="00993300"/>
      <rgbColor rgb="00993366"/>
      <rgbColor rgb="00333399"/>
      <rgbColor rgb="00333333"/>
    </indexedColors>
    <mruColors>
      <color rgb="FFEAF0F6"/>
      <color rgb="FF004F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V248"/>
  <sheetViews>
    <sheetView tabSelected="1" topLeftCell="A163" zoomScale="90" zoomScaleNormal="90" zoomScaleSheetLayoutView="100" zoomScalePageLayoutView="70" workbookViewId="0">
      <selection activeCell="C145" sqref="C145"/>
    </sheetView>
  </sheetViews>
  <sheetFormatPr baseColWidth="10" defaultColWidth="11.5703125" defaultRowHeight="12.75" x14ac:dyDescent="0.2"/>
  <cols>
    <col min="1" max="1" width="15.7109375" style="6" customWidth="1"/>
    <col min="2" max="2" width="5.7109375" style="7" customWidth="1"/>
    <col min="3" max="3" width="42.28515625" style="2" customWidth="1"/>
    <col min="4" max="4" width="48.7109375" style="2" customWidth="1"/>
    <col min="5" max="5" width="13.5703125" style="1" customWidth="1"/>
    <col min="6" max="6" width="17" style="1" customWidth="1"/>
    <col min="7" max="7" width="16.140625" style="4" customWidth="1"/>
    <col min="8" max="8" width="16.5703125" style="4" customWidth="1"/>
    <col min="9" max="9" width="12.140625" style="2" bestFit="1" customWidth="1"/>
    <col min="10" max="10" width="11.5703125" style="2"/>
    <col min="11" max="11" width="25.7109375" style="2" customWidth="1"/>
    <col min="12" max="13" width="11.5703125" style="2"/>
    <col min="14" max="15" width="11.5703125" style="3"/>
  </cols>
  <sheetData>
    <row r="1" spans="1:16" ht="73.5" customHeight="1" x14ac:dyDescent="0.2">
      <c r="A1" s="174" t="s">
        <v>8</v>
      </c>
      <c r="B1" s="175"/>
      <c r="C1" s="175"/>
      <c r="D1" s="175"/>
      <c r="E1" s="175"/>
      <c r="F1" s="175"/>
      <c r="G1" s="175"/>
      <c r="H1" s="176"/>
    </row>
    <row r="2" spans="1:16" ht="31.5" customHeight="1" x14ac:dyDescent="0.2">
      <c r="A2" s="177" t="s">
        <v>9</v>
      </c>
      <c r="B2" s="177"/>
      <c r="C2" s="177"/>
      <c r="D2" s="177"/>
      <c r="E2" s="177"/>
      <c r="F2" s="177"/>
      <c r="G2" s="177"/>
      <c r="H2" s="177"/>
    </row>
    <row r="3" spans="1:16" s="2" customFormat="1" ht="79.5" customHeight="1" x14ac:dyDescent="0.2">
      <c r="A3" s="178" t="s">
        <v>332</v>
      </c>
      <c r="B3" s="178"/>
      <c r="C3" s="178"/>
      <c r="D3" s="178"/>
      <c r="E3" s="178"/>
      <c r="F3" s="178"/>
      <c r="G3" s="178"/>
      <c r="H3" s="178"/>
      <c r="N3" s="3"/>
      <c r="O3" s="3"/>
      <c r="P3"/>
    </row>
    <row r="4" spans="1:16" ht="27" customHeight="1" x14ac:dyDescent="0.2">
      <c r="A4" s="179"/>
      <c r="B4" s="179"/>
      <c r="C4" s="179"/>
      <c r="D4" s="179"/>
      <c r="E4" s="179"/>
      <c r="F4" s="179"/>
      <c r="G4" s="179"/>
      <c r="H4" s="179"/>
    </row>
    <row r="5" spans="1:16" ht="28.5" customHeight="1" x14ac:dyDescent="0.2">
      <c r="A5" s="180" t="s">
        <v>7</v>
      </c>
      <c r="B5" s="181"/>
      <c r="C5" s="181"/>
      <c r="D5" s="181"/>
      <c r="E5" s="181"/>
      <c r="F5" s="181"/>
      <c r="G5" s="181"/>
      <c r="H5" s="182"/>
    </row>
    <row r="6" spans="1:16" ht="28.5" customHeight="1" x14ac:dyDescent="0.2">
      <c r="A6" s="170" t="s">
        <v>6</v>
      </c>
      <c r="B6" s="171"/>
      <c r="C6" s="171"/>
      <c r="D6" s="17"/>
      <c r="E6" s="17"/>
      <c r="F6" s="17"/>
      <c r="G6" s="17"/>
      <c r="H6" s="18"/>
    </row>
    <row r="7" spans="1:16" ht="48" customHeight="1" x14ac:dyDescent="0.2">
      <c r="A7" s="37" t="s">
        <v>14</v>
      </c>
      <c r="B7" s="38" t="s">
        <v>134</v>
      </c>
      <c r="C7" s="39" t="s">
        <v>4</v>
      </c>
      <c r="D7" s="39" t="s">
        <v>0</v>
      </c>
      <c r="E7" s="37" t="s">
        <v>13</v>
      </c>
      <c r="F7" s="37" t="s">
        <v>1</v>
      </c>
      <c r="G7" s="40" t="s">
        <v>2</v>
      </c>
      <c r="H7" s="40" t="s">
        <v>3</v>
      </c>
    </row>
    <row r="8" spans="1:16" s="22" customFormat="1" ht="21.75" customHeight="1" x14ac:dyDescent="0.25">
      <c r="A8" s="8"/>
      <c r="B8" s="145" t="s">
        <v>215</v>
      </c>
      <c r="C8" s="145"/>
      <c r="D8" s="145"/>
      <c r="E8" s="145"/>
      <c r="F8" s="145"/>
      <c r="G8" s="145"/>
      <c r="H8" s="122"/>
      <c r="N8" s="23"/>
      <c r="O8" s="23"/>
      <c r="P8" s="23"/>
    </row>
    <row r="9" spans="1:16" s="2" customFormat="1" ht="30" customHeight="1" x14ac:dyDescent="0.2">
      <c r="A9" s="9" t="s">
        <v>125</v>
      </c>
      <c r="B9" s="59" t="s">
        <v>133</v>
      </c>
      <c r="C9" s="59" t="s">
        <v>41</v>
      </c>
      <c r="D9" s="63"/>
      <c r="E9" s="12" t="s">
        <v>78</v>
      </c>
      <c r="F9" s="13">
        <v>1</v>
      </c>
      <c r="G9" s="14"/>
      <c r="H9" s="15"/>
      <c r="J9" s="24"/>
      <c r="N9" s="3"/>
      <c r="O9" s="3"/>
      <c r="P9"/>
    </row>
    <row r="10" spans="1:16" s="2" customFormat="1" ht="30" customHeight="1" x14ac:dyDescent="0.2">
      <c r="A10" s="9" t="s">
        <v>126</v>
      </c>
      <c r="B10" s="59" t="s">
        <v>133</v>
      </c>
      <c r="C10" s="59" t="s">
        <v>42</v>
      </c>
      <c r="D10" s="64"/>
      <c r="E10" s="12" t="s">
        <v>78</v>
      </c>
      <c r="F10" s="13">
        <v>1</v>
      </c>
      <c r="G10" s="14"/>
      <c r="H10" s="15"/>
      <c r="N10" s="3"/>
      <c r="O10" s="3"/>
      <c r="P10"/>
    </row>
    <row r="11" spans="1:16" s="2" customFormat="1" ht="30" customHeight="1" x14ac:dyDescent="0.2">
      <c r="A11" s="9" t="s">
        <v>124</v>
      </c>
      <c r="B11" s="59" t="s">
        <v>133</v>
      </c>
      <c r="C11" s="59" t="s">
        <v>43</v>
      </c>
      <c r="D11" s="65"/>
      <c r="E11" s="12" t="s">
        <v>78</v>
      </c>
      <c r="F11" s="13">
        <v>1</v>
      </c>
      <c r="G11" s="14"/>
      <c r="H11" s="15"/>
      <c r="N11" s="3"/>
      <c r="O11" s="3"/>
      <c r="P11"/>
    </row>
    <row r="12" spans="1:16" s="2" customFormat="1" ht="30" customHeight="1" x14ac:dyDescent="0.2">
      <c r="A12" s="9" t="s">
        <v>216</v>
      </c>
      <c r="B12" s="59" t="s">
        <v>133</v>
      </c>
      <c r="C12" s="59" t="s">
        <v>217</v>
      </c>
      <c r="D12" s="65"/>
      <c r="E12" s="12" t="s">
        <v>76</v>
      </c>
      <c r="F12" s="13">
        <v>1</v>
      </c>
      <c r="G12" s="14"/>
      <c r="H12" s="15"/>
      <c r="N12" s="3"/>
      <c r="O12" s="3"/>
      <c r="P12"/>
    </row>
    <row r="13" spans="1:16" s="2" customFormat="1" ht="19.899999999999999" customHeight="1" x14ac:dyDescent="0.2">
      <c r="A13" s="124" t="s">
        <v>12</v>
      </c>
      <c r="B13" s="166"/>
      <c r="C13" s="125"/>
      <c r="D13" s="125"/>
      <c r="E13" s="125"/>
      <c r="F13" s="126"/>
      <c r="G13" s="10"/>
      <c r="H13" s="67">
        <f>SUM(H9:H11)</f>
        <v>0</v>
      </c>
      <c r="N13" s="3"/>
      <c r="O13" s="3"/>
      <c r="P13"/>
    </row>
    <row r="14" spans="1:16" s="22" customFormat="1" ht="19.899999999999999" customHeight="1" x14ac:dyDescent="0.25">
      <c r="A14" s="8" t="s">
        <v>95</v>
      </c>
      <c r="B14" s="145" t="s">
        <v>127</v>
      </c>
      <c r="C14" s="145"/>
      <c r="D14" s="145"/>
      <c r="E14" s="145"/>
      <c r="F14" s="145"/>
      <c r="G14" s="145"/>
      <c r="H14" s="122"/>
      <c r="N14" s="23"/>
      <c r="O14" s="23"/>
      <c r="P14" s="23"/>
    </row>
    <row r="15" spans="1:16" s="22" customFormat="1" ht="21.75" customHeight="1" x14ac:dyDescent="0.25">
      <c r="A15" s="26" t="s">
        <v>120</v>
      </c>
      <c r="B15" s="28" t="s">
        <v>128</v>
      </c>
      <c r="C15" s="27"/>
      <c r="D15" s="27"/>
      <c r="E15" s="27"/>
      <c r="F15" s="27"/>
      <c r="G15" s="27"/>
      <c r="H15" s="27"/>
      <c r="N15" s="23"/>
      <c r="O15" s="23"/>
      <c r="P15" s="23"/>
    </row>
    <row r="16" spans="1:16" s="2" customFormat="1" ht="30" customHeight="1" x14ac:dyDescent="0.2">
      <c r="A16" s="146" t="s">
        <v>120</v>
      </c>
      <c r="B16" s="61" t="s">
        <v>133</v>
      </c>
      <c r="C16" s="61" t="s">
        <v>15</v>
      </c>
      <c r="D16" s="66"/>
      <c r="E16" s="45" t="s">
        <v>76</v>
      </c>
      <c r="F16" s="46">
        <v>1</v>
      </c>
      <c r="G16" s="20"/>
      <c r="H16" s="21"/>
      <c r="I16" s="183"/>
      <c r="J16" s="52"/>
      <c r="K16" s="52"/>
      <c r="L16" s="52"/>
      <c r="M16" s="52"/>
      <c r="N16" s="3"/>
      <c r="O16" s="3"/>
      <c r="P16"/>
    </row>
    <row r="17" spans="1:16" s="2" customFormat="1" ht="30" customHeight="1" x14ac:dyDescent="0.2">
      <c r="A17" s="130"/>
      <c r="B17" s="61" t="s">
        <v>133</v>
      </c>
      <c r="C17" s="58" t="s">
        <v>79</v>
      </c>
      <c r="D17" s="58"/>
      <c r="E17" s="45" t="s">
        <v>76</v>
      </c>
      <c r="F17" s="46">
        <v>1</v>
      </c>
      <c r="G17" s="14"/>
      <c r="H17" s="15"/>
      <c r="I17" s="183"/>
      <c r="J17" s="52"/>
      <c r="K17" s="52"/>
      <c r="L17" s="52"/>
      <c r="M17" s="52"/>
      <c r="N17" s="3"/>
      <c r="O17" s="3"/>
      <c r="P17"/>
    </row>
    <row r="18" spans="1:16" s="2" customFormat="1" ht="30" customHeight="1" x14ac:dyDescent="0.2">
      <c r="A18" s="167"/>
      <c r="B18" s="61" t="s">
        <v>133</v>
      </c>
      <c r="C18" s="58" t="s">
        <v>16</v>
      </c>
      <c r="D18" s="58"/>
      <c r="E18" s="45" t="s">
        <v>76</v>
      </c>
      <c r="F18" s="46">
        <v>1</v>
      </c>
      <c r="G18" s="14"/>
      <c r="H18" s="15"/>
      <c r="I18" s="52"/>
      <c r="J18" s="52"/>
      <c r="K18" s="52"/>
      <c r="L18" s="52"/>
      <c r="M18" s="52"/>
      <c r="N18" s="3"/>
      <c r="O18" s="3"/>
      <c r="P18"/>
    </row>
    <row r="19" spans="1:16" s="22" customFormat="1" ht="19.899999999999999" customHeight="1" x14ac:dyDescent="0.25">
      <c r="A19" s="26" t="s">
        <v>121</v>
      </c>
      <c r="B19" s="172" t="s">
        <v>22</v>
      </c>
      <c r="C19" s="172"/>
      <c r="D19" s="172"/>
      <c r="E19" s="172"/>
      <c r="F19" s="172"/>
      <c r="G19" s="172"/>
      <c r="H19" s="173"/>
      <c r="N19" s="23"/>
      <c r="O19" s="23"/>
      <c r="P19" s="23"/>
    </row>
    <row r="20" spans="1:16" s="2" customFormat="1" ht="30" customHeight="1" x14ac:dyDescent="0.2">
      <c r="A20" s="146" t="s">
        <v>121</v>
      </c>
      <c r="B20" s="59" t="s">
        <v>133</v>
      </c>
      <c r="C20" s="59" t="s">
        <v>23</v>
      </c>
      <c r="D20" s="59" t="s">
        <v>130</v>
      </c>
      <c r="E20" s="12" t="s">
        <v>76</v>
      </c>
      <c r="F20" s="13">
        <v>1</v>
      </c>
      <c r="G20" s="14"/>
      <c r="H20" s="15"/>
      <c r="L20" s="24"/>
      <c r="N20" s="3"/>
      <c r="O20" s="3"/>
      <c r="P20"/>
    </row>
    <row r="21" spans="1:16" s="2" customFormat="1" ht="30" customHeight="1" x14ac:dyDescent="0.2">
      <c r="A21" s="131"/>
      <c r="B21" s="59" t="s">
        <v>133</v>
      </c>
      <c r="C21" s="59" t="s">
        <v>24</v>
      </c>
      <c r="D21" s="59" t="s">
        <v>130</v>
      </c>
      <c r="E21" s="12" t="s">
        <v>76</v>
      </c>
      <c r="F21" s="13">
        <v>1</v>
      </c>
      <c r="G21" s="19"/>
      <c r="H21" s="15"/>
      <c r="N21" s="3"/>
      <c r="O21" s="3"/>
      <c r="P21"/>
    </row>
    <row r="22" spans="1:16" s="22" customFormat="1" ht="21.75" customHeight="1" x14ac:dyDescent="0.25">
      <c r="A22" s="47" t="s">
        <v>129</v>
      </c>
      <c r="B22" s="172" t="s">
        <v>37</v>
      </c>
      <c r="C22" s="172"/>
      <c r="D22" s="172"/>
      <c r="E22" s="172"/>
      <c r="F22" s="172"/>
      <c r="G22" s="172"/>
      <c r="H22" s="173"/>
      <c r="N22" s="23"/>
      <c r="O22" s="23"/>
      <c r="P22" s="23"/>
    </row>
    <row r="23" spans="1:16" s="2" customFormat="1" ht="30" customHeight="1" x14ac:dyDescent="0.2">
      <c r="A23" s="129" t="s">
        <v>129</v>
      </c>
      <c r="B23" s="59" t="s">
        <v>133</v>
      </c>
      <c r="C23" s="59" t="s">
        <v>38</v>
      </c>
      <c r="D23" s="59"/>
      <c r="E23" s="12" t="s">
        <v>76</v>
      </c>
      <c r="F23" s="13">
        <v>1</v>
      </c>
      <c r="G23" s="14"/>
      <c r="H23" s="15"/>
      <c r="N23" s="3"/>
      <c r="O23" s="3"/>
      <c r="P23"/>
    </row>
    <row r="24" spans="1:16" s="2" customFormat="1" ht="30" customHeight="1" x14ac:dyDescent="0.2">
      <c r="A24" s="130"/>
      <c r="B24" s="59" t="s">
        <v>133</v>
      </c>
      <c r="C24" s="59" t="s">
        <v>39</v>
      </c>
      <c r="D24" s="59"/>
      <c r="E24" s="12" t="s">
        <v>76</v>
      </c>
      <c r="F24" s="13">
        <v>1</v>
      </c>
      <c r="G24" s="19"/>
      <c r="H24" s="15"/>
      <c r="N24" s="3"/>
      <c r="O24" s="3"/>
      <c r="P24"/>
    </row>
    <row r="25" spans="1:16" s="2" customFormat="1" ht="30" customHeight="1" x14ac:dyDescent="0.2">
      <c r="A25" s="131"/>
      <c r="B25" s="59" t="s">
        <v>133</v>
      </c>
      <c r="C25" s="59" t="s">
        <v>40</v>
      </c>
      <c r="D25" s="59"/>
      <c r="E25" s="12" t="s">
        <v>76</v>
      </c>
      <c r="F25" s="13">
        <v>1</v>
      </c>
      <c r="G25" s="19"/>
      <c r="H25" s="15"/>
      <c r="N25" s="3"/>
      <c r="O25" s="3"/>
      <c r="P25"/>
    </row>
    <row r="26" spans="1:16" s="22" customFormat="1" ht="21.75" customHeight="1" x14ac:dyDescent="0.25">
      <c r="A26" s="47" t="s">
        <v>199</v>
      </c>
      <c r="B26" s="172" t="s">
        <v>333</v>
      </c>
      <c r="C26" s="172"/>
      <c r="D26" s="172"/>
      <c r="E26" s="172"/>
      <c r="F26" s="172"/>
      <c r="G26" s="172"/>
      <c r="H26" s="173"/>
      <c r="N26" s="23"/>
      <c r="O26" s="23"/>
      <c r="P26" s="23"/>
    </row>
    <row r="27" spans="1:16" s="2" customFormat="1" ht="30" customHeight="1" x14ac:dyDescent="0.2">
      <c r="A27" s="51" t="s">
        <v>199</v>
      </c>
      <c r="B27" s="58" t="s">
        <v>133</v>
      </c>
      <c r="C27" s="58" t="s">
        <v>44</v>
      </c>
      <c r="D27" s="62"/>
      <c r="E27" s="45"/>
      <c r="F27" s="46" t="s">
        <v>198</v>
      </c>
      <c r="G27" s="14" t="s">
        <v>206</v>
      </c>
      <c r="H27" s="15" t="s">
        <v>206</v>
      </c>
      <c r="N27" s="3"/>
      <c r="O27" s="3"/>
      <c r="P27"/>
    </row>
    <row r="28" spans="1:16" ht="24" customHeight="1" x14ac:dyDescent="0.2">
      <c r="A28" s="124" t="s">
        <v>12</v>
      </c>
      <c r="B28" s="166"/>
      <c r="C28" s="125"/>
      <c r="D28" s="125"/>
      <c r="E28" s="125"/>
      <c r="F28" s="126"/>
      <c r="G28" s="10"/>
      <c r="H28" s="67">
        <f>SUM(H16:H27)</f>
        <v>0</v>
      </c>
    </row>
    <row r="29" spans="1:16" s="22" customFormat="1" ht="21.75" customHeight="1" x14ac:dyDescent="0.25">
      <c r="A29" s="8" t="s">
        <v>96</v>
      </c>
      <c r="B29" s="145" t="s">
        <v>51</v>
      </c>
      <c r="C29" s="145"/>
      <c r="D29" s="145"/>
      <c r="E29" s="145"/>
      <c r="F29" s="145"/>
      <c r="G29" s="145"/>
      <c r="H29" s="122"/>
      <c r="N29" s="23"/>
      <c r="O29" s="23"/>
      <c r="P29" s="23"/>
    </row>
    <row r="30" spans="1:16" s="2" customFormat="1" ht="48.75" customHeight="1" x14ac:dyDescent="0.2">
      <c r="A30" s="9" t="s">
        <v>131</v>
      </c>
      <c r="B30" s="59" t="s">
        <v>133</v>
      </c>
      <c r="C30" s="59" t="s">
        <v>334</v>
      </c>
      <c r="D30" s="59"/>
      <c r="E30" s="12" t="s">
        <v>76</v>
      </c>
      <c r="F30" s="13">
        <v>1</v>
      </c>
      <c r="G30" s="19"/>
      <c r="H30" s="15"/>
      <c r="N30" s="3"/>
      <c r="O30" s="3"/>
      <c r="P30"/>
    </row>
    <row r="31" spans="1:16" s="2" customFormat="1" ht="27.6" customHeight="1" x14ac:dyDescent="0.2">
      <c r="A31" s="124" t="s">
        <v>12</v>
      </c>
      <c r="B31" s="166"/>
      <c r="C31" s="125"/>
      <c r="D31" s="125"/>
      <c r="E31" s="125"/>
      <c r="F31" s="126"/>
      <c r="G31" s="10"/>
      <c r="H31" s="11">
        <f ca="1">SUM(H30:H128)</f>
        <v>0</v>
      </c>
      <c r="N31" s="3"/>
      <c r="O31" s="3"/>
      <c r="P31"/>
    </row>
    <row r="32" spans="1:16" s="22" customFormat="1" ht="21.75" customHeight="1" x14ac:dyDescent="0.25">
      <c r="A32" s="8" t="s">
        <v>113</v>
      </c>
      <c r="B32" s="145" t="s">
        <v>50</v>
      </c>
      <c r="C32" s="145"/>
      <c r="D32" s="145"/>
      <c r="E32" s="145"/>
      <c r="F32" s="145"/>
      <c r="G32" s="145"/>
      <c r="H32" s="122"/>
      <c r="N32" s="23"/>
      <c r="O32" s="23"/>
      <c r="P32" s="23"/>
    </row>
    <row r="33" spans="1:16" s="2" customFormat="1" ht="26.1" customHeight="1" x14ac:dyDescent="0.2">
      <c r="A33" s="9" t="s">
        <v>113</v>
      </c>
      <c r="B33" s="16" t="s">
        <v>133</v>
      </c>
      <c r="C33" s="16" t="s">
        <v>49</v>
      </c>
      <c r="D33" s="16"/>
      <c r="E33" s="12" t="s">
        <v>76</v>
      </c>
      <c r="F33" s="13">
        <v>1</v>
      </c>
      <c r="G33" s="19"/>
      <c r="H33" s="15"/>
      <c r="N33" s="3"/>
      <c r="O33" s="3"/>
      <c r="P33"/>
    </row>
    <row r="34" spans="1:16" s="2" customFormat="1" ht="27.6" customHeight="1" x14ac:dyDescent="0.2">
      <c r="A34" s="124" t="s">
        <v>12</v>
      </c>
      <c r="B34" s="166"/>
      <c r="C34" s="125"/>
      <c r="D34" s="125"/>
      <c r="E34" s="125"/>
      <c r="F34" s="126"/>
      <c r="G34" s="10"/>
      <c r="H34" s="11">
        <f>SUM(H33)</f>
        <v>0</v>
      </c>
      <c r="N34" s="3"/>
      <c r="O34" s="3"/>
      <c r="P34"/>
    </row>
    <row r="35" spans="1:16" s="22" customFormat="1" ht="21.75" customHeight="1" x14ac:dyDescent="0.25">
      <c r="A35" s="8" t="s">
        <v>112</v>
      </c>
      <c r="B35" s="145" t="s">
        <v>99</v>
      </c>
      <c r="C35" s="145"/>
      <c r="D35" s="145"/>
      <c r="E35" s="145"/>
      <c r="F35" s="145"/>
      <c r="G35" s="145"/>
      <c r="H35" s="122"/>
      <c r="N35" s="23"/>
      <c r="O35" s="23"/>
      <c r="P35" s="23"/>
    </row>
    <row r="36" spans="1:16" s="22" customFormat="1" ht="21.75" customHeight="1" x14ac:dyDescent="0.25">
      <c r="A36" s="26" t="s">
        <v>97</v>
      </c>
      <c r="B36" s="28" t="s">
        <v>80</v>
      </c>
      <c r="C36" s="27"/>
      <c r="D36" s="27"/>
      <c r="E36" s="27"/>
      <c r="F36" s="27"/>
      <c r="G36" s="27"/>
      <c r="H36" s="27"/>
      <c r="N36" s="23"/>
      <c r="O36" s="23"/>
      <c r="P36" s="23"/>
    </row>
    <row r="37" spans="1:16" s="2" customFormat="1" ht="30" customHeight="1" x14ac:dyDescent="0.2">
      <c r="A37" s="9" t="s">
        <v>135</v>
      </c>
      <c r="B37" s="59" t="s">
        <v>133</v>
      </c>
      <c r="C37" s="59" t="s">
        <v>110</v>
      </c>
      <c r="D37" s="59"/>
      <c r="E37" s="12" t="s">
        <v>76</v>
      </c>
      <c r="F37" s="13">
        <v>1</v>
      </c>
      <c r="G37" s="14"/>
      <c r="H37" s="15"/>
      <c r="N37" s="3"/>
      <c r="O37" s="3"/>
      <c r="P37"/>
    </row>
    <row r="38" spans="1:16" s="2" customFormat="1" ht="30" customHeight="1" x14ac:dyDescent="0.2">
      <c r="A38" s="9" t="s">
        <v>136</v>
      </c>
      <c r="B38" s="59" t="s">
        <v>133</v>
      </c>
      <c r="C38" s="59" t="s">
        <v>111</v>
      </c>
      <c r="D38" s="59"/>
      <c r="E38" s="12" t="s">
        <v>76</v>
      </c>
      <c r="F38" s="13">
        <v>1</v>
      </c>
      <c r="G38" s="14"/>
      <c r="H38" s="15"/>
      <c r="N38" s="3"/>
      <c r="O38" s="3"/>
      <c r="P38"/>
    </row>
    <row r="39" spans="1:16" s="2" customFormat="1" ht="30" customHeight="1" x14ac:dyDescent="0.2">
      <c r="A39" s="9" t="s">
        <v>137</v>
      </c>
      <c r="B39" s="59" t="s">
        <v>133</v>
      </c>
      <c r="C39" s="59" t="s">
        <v>100</v>
      </c>
      <c r="D39" s="59"/>
      <c r="E39" s="12" t="s">
        <v>76</v>
      </c>
      <c r="F39" s="13">
        <v>1</v>
      </c>
      <c r="G39" s="14"/>
      <c r="H39" s="15"/>
      <c r="N39" s="3"/>
      <c r="O39" s="3"/>
      <c r="P39"/>
    </row>
    <row r="40" spans="1:16" s="2" customFormat="1" ht="30" customHeight="1" x14ac:dyDescent="0.2">
      <c r="A40" s="9" t="s">
        <v>138</v>
      </c>
      <c r="B40" s="59" t="s">
        <v>133</v>
      </c>
      <c r="C40" s="59" t="s">
        <v>106</v>
      </c>
      <c r="D40" s="59"/>
      <c r="E40" s="12" t="s">
        <v>76</v>
      </c>
      <c r="F40" s="13">
        <v>1</v>
      </c>
      <c r="G40" s="14"/>
      <c r="H40" s="15"/>
      <c r="N40" s="3"/>
      <c r="O40" s="3"/>
      <c r="P40"/>
    </row>
    <row r="41" spans="1:16" s="2" customFormat="1" ht="30" customHeight="1" x14ac:dyDescent="0.2">
      <c r="A41" s="9" t="s">
        <v>139</v>
      </c>
      <c r="B41" s="59" t="s">
        <v>133</v>
      </c>
      <c r="C41" s="59" t="s">
        <v>107</v>
      </c>
      <c r="D41" s="59"/>
      <c r="E41" s="12" t="s">
        <v>76</v>
      </c>
      <c r="F41" s="13">
        <v>1</v>
      </c>
      <c r="G41" s="14"/>
      <c r="H41" s="15"/>
      <c r="N41" s="3"/>
      <c r="O41" s="3"/>
      <c r="P41"/>
    </row>
    <row r="42" spans="1:16" s="2" customFormat="1" ht="30" customHeight="1" x14ac:dyDescent="0.2">
      <c r="A42" s="9" t="s">
        <v>140</v>
      </c>
      <c r="B42" s="59" t="s">
        <v>133</v>
      </c>
      <c r="C42" s="58" t="s">
        <v>108</v>
      </c>
      <c r="D42" s="59"/>
      <c r="E42" s="12" t="s">
        <v>76</v>
      </c>
      <c r="F42" s="13">
        <v>1</v>
      </c>
      <c r="G42" s="14"/>
      <c r="H42" s="15"/>
      <c r="N42" s="3"/>
      <c r="O42" s="3"/>
      <c r="P42"/>
    </row>
    <row r="43" spans="1:16" s="22" customFormat="1" ht="21.75" customHeight="1" x14ac:dyDescent="0.25">
      <c r="A43" s="26" t="s">
        <v>142</v>
      </c>
      <c r="B43" s="28" t="s">
        <v>81</v>
      </c>
      <c r="C43" s="27"/>
      <c r="D43" s="27"/>
      <c r="E43" s="27"/>
      <c r="F43" s="27"/>
      <c r="G43" s="27"/>
      <c r="H43" s="27"/>
      <c r="N43" s="23"/>
      <c r="O43" s="23"/>
      <c r="P43" s="23"/>
    </row>
    <row r="44" spans="1:16" s="2" customFormat="1" ht="30" customHeight="1" x14ac:dyDescent="0.2">
      <c r="A44" s="9" t="s">
        <v>143</v>
      </c>
      <c r="B44" s="59" t="s">
        <v>133</v>
      </c>
      <c r="C44" s="59" t="s">
        <v>47</v>
      </c>
      <c r="D44" s="59"/>
      <c r="E44" s="12" t="s">
        <v>76</v>
      </c>
      <c r="F44" s="13">
        <v>1</v>
      </c>
      <c r="G44" s="14"/>
      <c r="H44" s="15"/>
      <c r="N44" s="3"/>
      <c r="O44" s="3"/>
      <c r="P44"/>
    </row>
    <row r="45" spans="1:16" s="2" customFormat="1" ht="30" customHeight="1" x14ac:dyDescent="0.2">
      <c r="A45" s="9" t="s">
        <v>144</v>
      </c>
      <c r="B45" s="59" t="s">
        <v>133</v>
      </c>
      <c r="C45" s="59" t="s">
        <v>109</v>
      </c>
      <c r="D45" s="59"/>
      <c r="E45" s="12" t="s">
        <v>76</v>
      </c>
      <c r="F45" s="13">
        <v>1</v>
      </c>
      <c r="G45" s="14"/>
      <c r="H45" s="15"/>
      <c r="N45" s="3"/>
      <c r="O45" s="3"/>
      <c r="P45"/>
    </row>
    <row r="46" spans="1:16" s="2" customFormat="1" ht="30" customHeight="1" x14ac:dyDescent="0.2">
      <c r="A46" s="9" t="s">
        <v>145</v>
      </c>
      <c r="B46" s="59" t="s">
        <v>133</v>
      </c>
      <c r="C46" s="59" t="s">
        <v>48</v>
      </c>
      <c r="D46" s="59"/>
      <c r="E46" s="12" t="s">
        <v>76</v>
      </c>
      <c r="F46" s="13">
        <v>1</v>
      </c>
      <c r="G46" s="14"/>
      <c r="H46" s="15"/>
      <c r="N46" s="3"/>
      <c r="O46" s="3"/>
      <c r="P46"/>
    </row>
    <row r="48" spans="1:16" ht="24" customHeight="1" x14ac:dyDescent="0.2">
      <c r="A48" s="124" t="s">
        <v>12</v>
      </c>
      <c r="B48" s="166"/>
      <c r="C48" s="125"/>
      <c r="D48" s="125"/>
      <c r="E48" s="125"/>
      <c r="F48" s="126"/>
      <c r="G48" s="10"/>
      <c r="H48" s="11">
        <f ca="1">SUM(H37:H129)</f>
        <v>0</v>
      </c>
    </row>
    <row r="49" spans="1:16" s="22" customFormat="1" ht="21.75" customHeight="1" x14ac:dyDescent="0.25">
      <c r="A49" s="8" t="s">
        <v>114</v>
      </c>
      <c r="B49" s="25"/>
      <c r="C49" s="123" t="s">
        <v>148</v>
      </c>
      <c r="D49" s="123"/>
      <c r="E49" s="123"/>
      <c r="F49" s="123"/>
      <c r="G49" s="123"/>
      <c r="H49" s="123"/>
      <c r="N49" s="23"/>
      <c r="O49" s="23"/>
      <c r="P49" s="23"/>
    </row>
    <row r="50" spans="1:16" s="2" customFormat="1" ht="102.75" customHeight="1" x14ac:dyDescent="0.2">
      <c r="A50" s="51" t="s">
        <v>117</v>
      </c>
      <c r="B50" s="59" t="s">
        <v>133</v>
      </c>
      <c r="C50" s="59" t="s">
        <v>104</v>
      </c>
      <c r="D50" s="59"/>
      <c r="E50" s="12" t="s">
        <v>76</v>
      </c>
      <c r="F50" s="13">
        <v>1</v>
      </c>
      <c r="G50" s="19"/>
      <c r="H50" s="15"/>
      <c r="N50" s="3"/>
      <c r="O50" s="3"/>
      <c r="P50"/>
    </row>
    <row r="51" spans="1:16" s="2" customFormat="1" ht="60" x14ac:dyDescent="0.2">
      <c r="A51" s="51" t="s">
        <v>116</v>
      </c>
      <c r="B51" s="59" t="s">
        <v>133</v>
      </c>
      <c r="C51" s="59" t="s">
        <v>82</v>
      </c>
      <c r="D51" s="59"/>
      <c r="E51" s="12" t="s">
        <v>76</v>
      </c>
      <c r="F51" s="13">
        <v>1</v>
      </c>
      <c r="G51" s="19"/>
      <c r="H51" s="15"/>
      <c r="N51" s="3"/>
      <c r="O51" s="3"/>
      <c r="P51"/>
    </row>
    <row r="52" spans="1:16" s="2" customFormat="1" ht="57" customHeight="1" x14ac:dyDescent="0.2">
      <c r="A52" s="51" t="s">
        <v>116</v>
      </c>
      <c r="B52" s="59" t="s">
        <v>133</v>
      </c>
      <c r="C52" s="59" t="s">
        <v>52</v>
      </c>
      <c r="D52" s="59"/>
      <c r="E52" s="12" t="s">
        <v>76</v>
      </c>
      <c r="F52" s="13">
        <v>1</v>
      </c>
      <c r="G52" s="19"/>
      <c r="H52" s="15"/>
      <c r="N52" s="3"/>
      <c r="O52" s="3"/>
      <c r="P52"/>
    </row>
    <row r="53" spans="1:16" ht="24" customHeight="1" x14ac:dyDescent="0.2">
      <c r="A53" s="124" t="s">
        <v>12</v>
      </c>
      <c r="B53" s="166"/>
      <c r="C53" s="125"/>
      <c r="D53" s="125"/>
      <c r="E53" s="125"/>
      <c r="F53" s="126"/>
      <c r="G53" s="10"/>
      <c r="H53" s="11">
        <f>SUM(H50:H52)</f>
        <v>0</v>
      </c>
    </row>
    <row r="54" spans="1:16" s="22" customFormat="1" ht="21.75" customHeight="1" x14ac:dyDescent="0.25">
      <c r="A54" s="8" t="s">
        <v>149</v>
      </c>
      <c r="B54" s="145" t="s">
        <v>25</v>
      </c>
      <c r="C54" s="145"/>
      <c r="D54" s="145"/>
      <c r="E54" s="145"/>
      <c r="F54" s="145"/>
      <c r="G54" s="145"/>
      <c r="H54" s="122"/>
      <c r="N54" s="23"/>
      <c r="O54" s="23"/>
      <c r="P54" s="23"/>
    </row>
    <row r="55" spans="1:16" s="22" customFormat="1" ht="21.75" customHeight="1" x14ac:dyDescent="0.25">
      <c r="A55" s="26" t="s">
        <v>150</v>
      </c>
      <c r="B55" s="28" t="s">
        <v>83</v>
      </c>
      <c r="C55" s="27"/>
      <c r="D55" s="27"/>
      <c r="E55" s="29" t="s">
        <v>77</v>
      </c>
      <c r="F55" s="36">
        <f>SUM(F56:F61)</f>
        <v>39</v>
      </c>
      <c r="G55" s="27"/>
      <c r="H55" s="27"/>
      <c r="N55" s="23"/>
      <c r="O55" s="23"/>
      <c r="P55" s="23"/>
    </row>
    <row r="56" spans="1:16" s="2" customFormat="1" ht="56.25" customHeight="1" x14ac:dyDescent="0.2">
      <c r="A56" s="9" t="s">
        <v>151</v>
      </c>
      <c r="B56" s="59" t="s">
        <v>133</v>
      </c>
      <c r="C56" s="59" t="s">
        <v>26</v>
      </c>
      <c r="D56" s="59" t="s">
        <v>115</v>
      </c>
      <c r="E56" s="12" t="s">
        <v>77</v>
      </c>
      <c r="F56" s="13">
        <v>19</v>
      </c>
      <c r="G56" s="19"/>
      <c r="H56" s="15"/>
      <c r="N56" s="3"/>
      <c r="O56" s="3"/>
      <c r="P56"/>
    </row>
    <row r="57" spans="1:16" s="2" customFormat="1" ht="56.25" customHeight="1" x14ac:dyDescent="0.2">
      <c r="A57" s="9" t="s">
        <v>152</v>
      </c>
      <c r="B57" s="59" t="s">
        <v>133</v>
      </c>
      <c r="C57" s="59" t="s">
        <v>26</v>
      </c>
      <c r="D57" s="59" t="s">
        <v>164</v>
      </c>
      <c r="E57" s="12" t="s">
        <v>77</v>
      </c>
      <c r="F57" s="46">
        <v>6</v>
      </c>
      <c r="G57" s="19"/>
      <c r="H57" s="15"/>
      <c r="N57" s="3"/>
      <c r="O57" s="3"/>
      <c r="P57"/>
    </row>
    <row r="58" spans="1:16" s="2" customFormat="1" ht="56.25" customHeight="1" x14ac:dyDescent="0.2">
      <c r="A58" s="9" t="s">
        <v>153</v>
      </c>
      <c r="B58" s="59" t="s">
        <v>133</v>
      </c>
      <c r="C58" s="59" t="s">
        <v>26</v>
      </c>
      <c r="D58" s="59" t="s">
        <v>165</v>
      </c>
      <c r="E58" s="12" t="s">
        <v>77</v>
      </c>
      <c r="F58" s="13">
        <v>5</v>
      </c>
      <c r="G58" s="19"/>
      <c r="H58" s="15"/>
      <c r="N58" s="3"/>
      <c r="O58" s="3"/>
      <c r="P58"/>
    </row>
    <row r="59" spans="1:16" s="2" customFormat="1" ht="56.25" customHeight="1" x14ac:dyDescent="0.2">
      <c r="A59" s="9" t="s">
        <v>154</v>
      </c>
      <c r="B59" s="59" t="s">
        <v>133</v>
      </c>
      <c r="C59" s="59" t="s">
        <v>26</v>
      </c>
      <c r="D59" s="59" t="s">
        <v>166</v>
      </c>
      <c r="E59" s="12" t="s">
        <v>77</v>
      </c>
      <c r="F59" s="13">
        <v>2</v>
      </c>
      <c r="G59" s="19"/>
      <c r="H59" s="15"/>
      <c r="N59" s="3"/>
      <c r="O59" s="3"/>
      <c r="P59"/>
    </row>
    <row r="60" spans="1:16" s="2" customFormat="1" ht="56.25" customHeight="1" x14ac:dyDescent="0.2">
      <c r="A60" s="9" t="s">
        <v>155</v>
      </c>
      <c r="B60" s="59" t="s">
        <v>133</v>
      </c>
      <c r="C60" s="59" t="s">
        <v>26</v>
      </c>
      <c r="D60" s="59" t="s">
        <v>105</v>
      </c>
      <c r="E60" s="12" t="s">
        <v>77</v>
      </c>
      <c r="F60" s="46">
        <v>5</v>
      </c>
      <c r="G60" s="19"/>
      <c r="H60" s="15"/>
      <c r="N60" s="3"/>
      <c r="O60" s="3"/>
      <c r="P60"/>
    </row>
    <row r="61" spans="1:16" s="2" customFormat="1" ht="56.25" customHeight="1" x14ac:dyDescent="0.2">
      <c r="A61" s="9" t="s">
        <v>156</v>
      </c>
      <c r="B61" s="59" t="s">
        <v>133</v>
      </c>
      <c r="C61" s="59" t="s">
        <v>26</v>
      </c>
      <c r="D61" s="59" t="s">
        <v>118</v>
      </c>
      <c r="E61" s="12" t="s">
        <v>77</v>
      </c>
      <c r="F61" s="13">
        <v>2</v>
      </c>
      <c r="G61" s="19"/>
      <c r="H61" s="15"/>
      <c r="N61" s="3"/>
      <c r="O61" s="3"/>
      <c r="P61"/>
    </row>
    <row r="62" spans="1:16" s="22" customFormat="1" ht="21.75" customHeight="1" x14ac:dyDescent="0.25">
      <c r="A62" s="26" t="s">
        <v>157</v>
      </c>
      <c r="B62" s="28" t="s">
        <v>84</v>
      </c>
      <c r="C62" s="27"/>
      <c r="D62" s="27"/>
      <c r="E62" s="29" t="s">
        <v>77</v>
      </c>
      <c r="F62" s="36">
        <f>SUM(F63:F66)</f>
        <v>53</v>
      </c>
      <c r="G62" s="27"/>
      <c r="H62" s="27"/>
      <c r="N62" s="23"/>
      <c r="O62" s="23"/>
      <c r="P62" s="23"/>
    </row>
    <row r="63" spans="1:16" s="2" customFormat="1" ht="57" customHeight="1" x14ac:dyDescent="0.2">
      <c r="A63" s="9" t="s">
        <v>158</v>
      </c>
      <c r="B63" s="59" t="s">
        <v>133</v>
      </c>
      <c r="C63" s="59" t="s">
        <v>27</v>
      </c>
      <c r="D63" s="59" t="s">
        <v>115</v>
      </c>
      <c r="E63" s="12" t="s">
        <v>77</v>
      </c>
      <c r="F63" s="13">
        <v>12</v>
      </c>
      <c r="G63" s="19"/>
      <c r="H63" s="15"/>
      <c r="N63" s="3"/>
      <c r="O63" s="3"/>
      <c r="P63"/>
    </row>
    <row r="64" spans="1:16" s="2" customFormat="1" ht="57" customHeight="1" x14ac:dyDescent="0.2">
      <c r="A64" s="9" t="s">
        <v>159</v>
      </c>
      <c r="B64" s="59" t="s">
        <v>133</v>
      </c>
      <c r="C64" s="59" t="s">
        <v>27</v>
      </c>
      <c r="D64" s="59" t="s">
        <v>119</v>
      </c>
      <c r="E64" s="12" t="s">
        <v>77</v>
      </c>
      <c r="F64" s="13">
        <v>27</v>
      </c>
      <c r="G64" s="19"/>
      <c r="H64" s="15"/>
      <c r="N64" s="3"/>
      <c r="O64" s="3"/>
      <c r="P64"/>
    </row>
    <row r="65" spans="1:16" s="2" customFormat="1" ht="57" customHeight="1" x14ac:dyDescent="0.2">
      <c r="A65" s="9" t="s">
        <v>160</v>
      </c>
      <c r="B65" s="59" t="s">
        <v>133</v>
      </c>
      <c r="C65" s="59" t="s">
        <v>27</v>
      </c>
      <c r="D65" s="59" t="s">
        <v>118</v>
      </c>
      <c r="E65" s="12" t="s">
        <v>77</v>
      </c>
      <c r="F65" s="13">
        <v>11</v>
      </c>
      <c r="G65" s="19"/>
      <c r="H65" s="15"/>
      <c r="N65" s="3"/>
      <c r="O65" s="3"/>
      <c r="P65"/>
    </row>
    <row r="66" spans="1:16" s="2" customFormat="1" ht="48.75" customHeight="1" x14ac:dyDescent="0.2">
      <c r="A66" s="9" t="s">
        <v>161</v>
      </c>
      <c r="B66" s="59" t="s">
        <v>133</v>
      </c>
      <c r="C66" s="59" t="s">
        <v>101</v>
      </c>
      <c r="D66" s="59" t="s">
        <v>167</v>
      </c>
      <c r="E66" s="12" t="s">
        <v>77</v>
      </c>
      <c r="F66" s="13">
        <v>3</v>
      </c>
      <c r="G66" s="19"/>
      <c r="H66" s="15"/>
      <c r="N66" s="3"/>
      <c r="O66" s="3"/>
      <c r="P66"/>
    </row>
    <row r="67" spans="1:16" s="22" customFormat="1" ht="21.75" customHeight="1" x14ac:dyDescent="0.25">
      <c r="A67" s="26" t="s">
        <v>162</v>
      </c>
      <c r="B67" s="28" t="s">
        <v>89</v>
      </c>
      <c r="C67" s="27"/>
      <c r="D67" s="27"/>
      <c r="E67" s="29" t="s">
        <v>77</v>
      </c>
      <c r="F67" s="29">
        <f>SUM(F68:F71)</f>
        <v>34</v>
      </c>
      <c r="G67" s="27"/>
      <c r="H67" s="27"/>
      <c r="N67" s="23"/>
      <c r="O67" s="23"/>
      <c r="P67" s="23"/>
    </row>
    <row r="68" spans="1:16" s="22" customFormat="1" ht="21.75" customHeight="1" x14ac:dyDescent="0.25">
      <c r="A68" s="41" t="s">
        <v>163</v>
      </c>
      <c r="B68" s="42" t="s">
        <v>85</v>
      </c>
      <c r="C68" s="43"/>
      <c r="D68" s="43"/>
      <c r="E68" s="44" t="s">
        <v>77</v>
      </c>
      <c r="F68" s="44">
        <f>SUM(F71:F72)</f>
        <v>17</v>
      </c>
      <c r="G68" s="43"/>
      <c r="H68" s="43"/>
      <c r="N68" s="23"/>
      <c r="O68" s="23"/>
      <c r="P68" s="23"/>
    </row>
    <row r="69" spans="1:16" s="52" customFormat="1" ht="51" customHeight="1" x14ac:dyDescent="0.2">
      <c r="A69" s="146" t="s">
        <v>163</v>
      </c>
      <c r="B69" s="58" t="s">
        <v>133</v>
      </c>
      <c r="C69" s="58" t="s">
        <v>18</v>
      </c>
      <c r="D69" s="58"/>
      <c r="E69" s="45" t="s">
        <v>76</v>
      </c>
      <c r="F69" s="46">
        <v>1</v>
      </c>
      <c r="G69" s="14"/>
      <c r="H69" s="15"/>
      <c r="N69" s="53"/>
      <c r="O69" s="53"/>
      <c r="P69" s="54"/>
    </row>
    <row r="70" spans="1:16" s="52" customFormat="1" ht="53.25" customHeight="1" x14ac:dyDescent="0.2">
      <c r="A70" s="130"/>
      <c r="B70" s="58" t="s">
        <v>133</v>
      </c>
      <c r="C70" s="58" t="s">
        <v>19</v>
      </c>
      <c r="D70" s="58"/>
      <c r="E70" s="45" t="s">
        <v>76</v>
      </c>
      <c r="F70" s="46">
        <v>1</v>
      </c>
      <c r="G70" s="14"/>
      <c r="H70" s="15"/>
      <c r="N70" s="53"/>
      <c r="O70" s="53"/>
      <c r="P70" s="54"/>
    </row>
    <row r="71" spans="1:16" s="2" customFormat="1" ht="60" customHeight="1" x14ac:dyDescent="0.2">
      <c r="A71" s="130"/>
      <c r="B71" s="59" t="s">
        <v>133</v>
      </c>
      <c r="C71" s="59" t="s">
        <v>207</v>
      </c>
      <c r="D71" s="59" t="s">
        <v>86</v>
      </c>
      <c r="E71" s="12" t="s">
        <v>77</v>
      </c>
      <c r="F71" s="13">
        <v>15</v>
      </c>
      <c r="G71" s="14"/>
      <c r="H71" s="15"/>
      <c r="N71" s="3"/>
      <c r="O71" s="3"/>
      <c r="P71"/>
    </row>
    <row r="72" spans="1:16" s="2" customFormat="1" ht="60" customHeight="1" x14ac:dyDescent="0.2">
      <c r="A72" s="130"/>
      <c r="B72" s="59" t="s">
        <v>133</v>
      </c>
      <c r="C72" s="59" t="s">
        <v>208</v>
      </c>
      <c r="D72" s="59" t="s">
        <v>168</v>
      </c>
      <c r="E72" s="12" t="s">
        <v>77</v>
      </c>
      <c r="F72" s="13">
        <v>2</v>
      </c>
      <c r="G72" s="14"/>
      <c r="H72" s="15"/>
      <c r="N72" s="3"/>
      <c r="O72" s="3"/>
      <c r="P72"/>
    </row>
    <row r="73" spans="1:16" s="22" customFormat="1" ht="21.75" customHeight="1" x14ac:dyDescent="0.25">
      <c r="A73" s="41" t="s">
        <v>169</v>
      </c>
      <c r="B73" s="42" t="s">
        <v>88</v>
      </c>
      <c r="C73" s="43"/>
      <c r="D73" s="43"/>
      <c r="E73" s="44" t="s">
        <v>77</v>
      </c>
      <c r="F73" s="44">
        <f>SUM(F78:F82)</f>
        <v>40</v>
      </c>
      <c r="G73" s="43"/>
      <c r="H73" s="43"/>
      <c r="N73" s="23"/>
      <c r="O73" s="23"/>
      <c r="P73" s="23"/>
    </row>
    <row r="74" spans="1:16" s="52" customFormat="1" ht="60" customHeight="1" x14ac:dyDescent="0.2">
      <c r="A74" s="184" t="s">
        <v>169</v>
      </c>
      <c r="B74" s="58" t="s">
        <v>133</v>
      </c>
      <c r="C74" s="58" t="s">
        <v>103</v>
      </c>
      <c r="D74" s="58"/>
      <c r="E74" s="45" t="s">
        <v>76</v>
      </c>
      <c r="F74" s="46">
        <v>1</v>
      </c>
      <c r="G74" s="14"/>
      <c r="H74" s="15"/>
      <c r="N74" s="53"/>
      <c r="O74" s="53"/>
      <c r="P74" s="54"/>
    </row>
    <row r="75" spans="1:16" s="52" customFormat="1" ht="47.25" customHeight="1" x14ac:dyDescent="0.2">
      <c r="A75" s="185"/>
      <c r="B75" s="58" t="s">
        <v>133</v>
      </c>
      <c r="C75" s="58" t="s">
        <v>17</v>
      </c>
      <c r="D75" s="58"/>
      <c r="E75" s="45" t="s">
        <v>77</v>
      </c>
      <c r="F75" s="46">
        <v>16</v>
      </c>
      <c r="G75" s="14"/>
      <c r="H75" s="15"/>
      <c r="N75" s="53"/>
      <c r="O75" s="53"/>
      <c r="P75" s="54"/>
    </row>
    <row r="76" spans="1:16" s="52" customFormat="1" ht="54.75" customHeight="1" x14ac:dyDescent="0.2">
      <c r="A76" s="185"/>
      <c r="B76" s="58" t="s">
        <v>133</v>
      </c>
      <c r="C76" s="58" t="s">
        <v>20</v>
      </c>
      <c r="D76" s="58"/>
      <c r="E76" s="45" t="s">
        <v>76</v>
      </c>
      <c r="F76" s="46">
        <v>1</v>
      </c>
      <c r="G76" s="14"/>
      <c r="H76" s="15"/>
      <c r="N76" s="53"/>
      <c r="O76" s="53"/>
      <c r="P76" s="54"/>
    </row>
    <row r="77" spans="1:16" s="52" customFormat="1" ht="54" customHeight="1" x14ac:dyDescent="0.2">
      <c r="A77" s="185"/>
      <c r="B77" s="58" t="s">
        <v>133</v>
      </c>
      <c r="C77" s="58" t="s">
        <v>21</v>
      </c>
      <c r="D77" s="58"/>
      <c r="E77" s="45" t="s">
        <v>76</v>
      </c>
      <c r="F77" s="46">
        <v>1</v>
      </c>
      <c r="G77" s="14"/>
      <c r="H77" s="15"/>
      <c r="N77" s="53"/>
      <c r="O77" s="53"/>
      <c r="P77" s="54"/>
    </row>
    <row r="78" spans="1:16" s="2" customFormat="1" ht="60" customHeight="1" x14ac:dyDescent="0.2">
      <c r="A78" s="185"/>
      <c r="B78" s="58" t="s">
        <v>133</v>
      </c>
      <c r="C78" s="59" t="s">
        <v>209</v>
      </c>
      <c r="D78" s="59" t="s">
        <v>119</v>
      </c>
      <c r="E78" s="12" t="s">
        <v>77</v>
      </c>
      <c r="F78" s="13">
        <v>8</v>
      </c>
      <c r="G78" s="14"/>
      <c r="H78" s="15"/>
      <c r="N78" s="3"/>
      <c r="O78" s="3"/>
      <c r="P78"/>
    </row>
    <row r="79" spans="1:16" s="2" customFormat="1" ht="60" customHeight="1" x14ac:dyDescent="0.2">
      <c r="A79" s="185"/>
      <c r="B79" s="58" t="s">
        <v>133</v>
      </c>
      <c r="C79" s="59" t="s">
        <v>209</v>
      </c>
      <c r="D79" s="59" t="s">
        <v>87</v>
      </c>
      <c r="E79" s="12" t="s">
        <v>77</v>
      </c>
      <c r="F79" s="13">
        <v>3</v>
      </c>
      <c r="G79" s="14"/>
      <c r="H79" s="15"/>
      <c r="N79" s="3"/>
      <c r="O79" s="3"/>
      <c r="P79"/>
    </row>
    <row r="80" spans="1:16" s="2" customFormat="1" ht="60" customHeight="1" x14ac:dyDescent="0.2">
      <c r="A80" s="185"/>
      <c r="B80" s="58" t="s">
        <v>133</v>
      </c>
      <c r="C80" s="59" t="s">
        <v>209</v>
      </c>
      <c r="D80" s="59" t="s">
        <v>170</v>
      </c>
      <c r="E80" s="12" t="s">
        <v>77</v>
      </c>
      <c r="F80" s="13">
        <v>7</v>
      </c>
      <c r="G80" s="14"/>
      <c r="H80" s="15"/>
      <c r="N80" s="3"/>
      <c r="O80" s="3"/>
      <c r="P80"/>
    </row>
    <row r="81" spans="1:256" s="2" customFormat="1" ht="60" customHeight="1" x14ac:dyDescent="0.2">
      <c r="A81" s="185"/>
      <c r="B81" s="58" t="s">
        <v>133</v>
      </c>
      <c r="C81" s="59" t="s">
        <v>209</v>
      </c>
      <c r="D81" s="59" t="s">
        <v>115</v>
      </c>
      <c r="E81" s="12" t="s">
        <v>77</v>
      </c>
      <c r="F81" s="13">
        <v>16</v>
      </c>
      <c r="G81" s="14"/>
      <c r="H81" s="15"/>
      <c r="N81" s="3"/>
      <c r="O81" s="3"/>
      <c r="P81"/>
    </row>
    <row r="82" spans="1:256" s="2" customFormat="1" ht="60" customHeight="1" x14ac:dyDescent="0.2">
      <c r="A82" s="186"/>
      <c r="B82" s="58" t="s">
        <v>133</v>
      </c>
      <c r="C82" s="59" t="s">
        <v>209</v>
      </c>
      <c r="D82" s="59" t="s">
        <v>118</v>
      </c>
      <c r="E82" s="12" t="s">
        <v>77</v>
      </c>
      <c r="F82" s="13">
        <v>6</v>
      </c>
      <c r="G82" s="14"/>
      <c r="H82" s="15"/>
      <c r="N82" s="3"/>
      <c r="O82" s="3"/>
      <c r="P82"/>
    </row>
    <row r="83" spans="1:256" ht="24" customHeight="1" x14ac:dyDescent="0.2">
      <c r="A83" s="124" t="s">
        <v>12</v>
      </c>
      <c r="B83" s="166"/>
      <c r="C83" s="125"/>
      <c r="D83" s="125"/>
      <c r="E83" s="125"/>
      <c r="F83" s="126"/>
      <c r="G83" s="10"/>
      <c r="H83" s="11">
        <f>SUM(H56:H82)</f>
        <v>0</v>
      </c>
    </row>
    <row r="84" spans="1:256" s="22" customFormat="1" ht="21.75" customHeight="1" x14ac:dyDescent="0.25">
      <c r="A84" s="8" t="s">
        <v>147</v>
      </c>
      <c r="B84" s="145" t="s">
        <v>90</v>
      </c>
      <c r="C84" s="145"/>
      <c r="D84" s="145"/>
      <c r="E84" s="145"/>
      <c r="F84" s="145"/>
      <c r="G84" s="145"/>
      <c r="H84" s="122"/>
      <c r="N84" s="23"/>
      <c r="O84" s="23"/>
      <c r="P84" s="23"/>
    </row>
    <row r="85" spans="1:256" s="2" customFormat="1" ht="47.45" customHeight="1" x14ac:dyDescent="0.2">
      <c r="A85" s="9" t="s">
        <v>171</v>
      </c>
      <c r="B85" s="59" t="s">
        <v>133</v>
      </c>
      <c r="C85" s="59" t="s">
        <v>210</v>
      </c>
      <c r="D85" s="59" t="s">
        <v>54</v>
      </c>
      <c r="E85" s="12" t="s">
        <v>73</v>
      </c>
      <c r="F85" s="13">
        <v>8</v>
      </c>
      <c r="G85" s="15"/>
      <c r="H85" s="15"/>
      <c r="IT85" s="3"/>
      <c r="IU85" s="3"/>
      <c r="IV85"/>
    </row>
    <row r="86" spans="1:256" s="2" customFormat="1" ht="39.6" customHeight="1" x14ac:dyDescent="0.2">
      <c r="A86" s="9" t="s">
        <v>172</v>
      </c>
      <c r="B86" s="59" t="s">
        <v>133</v>
      </c>
      <c r="C86" s="59" t="s">
        <v>210</v>
      </c>
      <c r="D86" s="59" t="s">
        <v>55</v>
      </c>
      <c r="E86" s="12" t="s">
        <v>73</v>
      </c>
      <c r="F86" s="13">
        <v>23</v>
      </c>
      <c r="G86" s="15"/>
      <c r="H86" s="15"/>
      <c r="IT86" s="3"/>
      <c r="IU86" s="3"/>
      <c r="IV86"/>
    </row>
    <row r="87" spans="1:256" s="2" customFormat="1" ht="47.45" customHeight="1" x14ac:dyDescent="0.2">
      <c r="A87" s="9" t="s">
        <v>173</v>
      </c>
      <c r="B87" s="59" t="s">
        <v>133</v>
      </c>
      <c r="C87" s="59" t="s">
        <v>210</v>
      </c>
      <c r="D87" s="59" t="s">
        <v>56</v>
      </c>
      <c r="E87" s="12" t="s">
        <v>73</v>
      </c>
      <c r="F87" s="13">
        <v>132</v>
      </c>
      <c r="G87" s="15"/>
      <c r="H87" s="15"/>
      <c r="IT87" s="3"/>
      <c r="IU87" s="3"/>
      <c r="IV87"/>
    </row>
    <row r="88" spans="1:256" s="2" customFormat="1" ht="48" x14ac:dyDescent="0.2">
      <c r="A88" s="9" t="s">
        <v>174</v>
      </c>
      <c r="B88" s="59" t="s">
        <v>133</v>
      </c>
      <c r="C88" s="59" t="s">
        <v>210</v>
      </c>
      <c r="D88" s="59" t="s">
        <v>57</v>
      </c>
      <c r="E88" s="12" t="s">
        <v>73</v>
      </c>
      <c r="F88" s="13">
        <v>15</v>
      </c>
      <c r="G88" s="15"/>
      <c r="H88" s="15"/>
      <c r="IT88" s="3"/>
      <c r="IU88" s="3"/>
      <c r="IV88"/>
    </row>
    <row r="89" spans="1:256" s="2" customFormat="1" ht="47.45" customHeight="1" x14ac:dyDescent="0.2">
      <c r="A89" s="9" t="s">
        <v>175</v>
      </c>
      <c r="B89" s="59" t="s">
        <v>133</v>
      </c>
      <c r="C89" s="59" t="s">
        <v>210</v>
      </c>
      <c r="D89" s="59" t="s">
        <v>58</v>
      </c>
      <c r="E89" s="12" t="s">
        <v>73</v>
      </c>
      <c r="F89" s="13">
        <v>2</v>
      </c>
      <c r="G89" s="15"/>
      <c r="H89" s="15"/>
      <c r="IT89" s="3"/>
      <c r="IU89" s="3"/>
      <c r="IV89"/>
    </row>
    <row r="90" spans="1:256" s="2" customFormat="1" ht="39.6" customHeight="1" x14ac:dyDescent="0.2">
      <c r="A90" s="9" t="s">
        <v>176</v>
      </c>
      <c r="B90" s="59" t="s">
        <v>133</v>
      </c>
      <c r="C90" s="59" t="s">
        <v>210</v>
      </c>
      <c r="D90" s="59" t="s">
        <v>59</v>
      </c>
      <c r="E90" s="12" t="s">
        <v>74</v>
      </c>
      <c r="F90" s="13">
        <v>62</v>
      </c>
      <c r="G90" s="15"/>
      <c r="H90" s="15"/>
      <c r="IT90" s="3"/>
      <c r="IU90" s="3"/>
      <c r="IV90"/>
    </row>
    <row r="91" spans="1:256" s="2" customFormat="1" ht="47.45" customHeight="1" x14ac:dyDescent="0.2">
      <c r="A91" s="9" t="s">
        <v>177</v>
      </c>
      <c r="B91" s="59" t="s">
        <v>133</v>
      </c>
      <c r="C91" s="59" t="s">
        <v>210</v>
      </c>
      <c r="D91" s="59" t="s">
        <v>60</v>
      </c>
      <c r="E91" s="12" t="s">
        <v>74</v>
      </c>
      <c r="F91" s="13">
        <v>62</v>
      </c>
      <c r="G91" s="15"/>
      <c r="H91" s="15"/>
      <c r="IT91" s="3"/>
      <c r="IU91" s="3"/>
      <c r="IV91"/>
    </row>
    <row r="92" spans="1:256" s="2" customFormat="1" ht="39.6" customHeight="1" x14ac:dyDescent="0.2">
      <c r="A92" s="9" t="s">
        <v>178</v>
      </c>
      <c r="B92" s="59" t="s">
        <v>133</v>
      </c>
      <c r="C92" s="59" t="s">
        <v>210</v>
      </c>
      <c r="D92" s="59" t="s">
        <v>61</v>
      </c>
      <c r="E92" s="12" t="s">
        <v>74</v>
      </c>
      <c r="F92" s="13">
        <v>37</v>
      </c>
      <c r="G92" s="15"/>
      <c r="H92" s="15"/>
      <c r="IT92" s="3"/>
      <c r="IU92" s="3"/>
      <c r="IV92"/>
    </row>
    <row r="93" spans="1:256" s="2" customFormat="1" ht="47.45" customHeight="1" x14ac:dyDescent="0.2">
      <c r="A93" s="9" t="s">
        <v>179</v>
      </c>
      <c r="B93" s="59" t="s">
        <v>133</v>
      </c>
      <c r="C93" s="59" t="s">
        <v>210</v>
      </c>
      <c r="D93" s="59" t="s">
        <v>62</v>
      </c>
      <c r="E93" s="12" t="s">
        <v>75</v>
      </c>
      <c r="F93" s="13">
        <v>9</v>
      </c>
      <c r="G93" s="15"/>
      <c r="H93" s="15"/>
      <c r="IT93" s="3"/>
      <c r="IU93" s="3"/>
      <c r="IV93"/>
    </row>
    <row r="94" spans="1:256" s="2" customFormat="1" ht="47.45" customHeight="1" x14ac:dyDescent="0.2">
      <c r="A94" s="9" t="s">
        <v>180</v>
      </c>
      <c r="B94" s="59" t="s">
        <v>133</v>
      </c>
      <c r="C94" s="59" t="s">
        <v>210</v>
      </c>
      <c r="D94" s="59" t="s">
        <v>63</v>
      </c>
      <c r="E94" s="12" t="s">
        <v>75</v>
      </c>
      <c r="F94" s="13">
        <v>18</v>
      </c>
      <c r="G94" s="15"/>
      <c r="H94" s="15"/>
      <c r="K94" s="24"/>
      <c r="IT94" s="3"/>
      <c r="IU94" s="3"/>
      <c r="IV94"/>
    </row>
    <row r="95" spans="1:256" s="2" customFormat="1" ht="39.6" customHeight="1" x14ac:dyDescent="0.2">
      <c r="A95" s="9" t="s">
        <v>181</v>
      </c>
      <c r="B95" s="59" t="s">
        <v>133</v>
      </c>
      <c r="C95" s="59" t="s">
        <v>210</v>
      </c>
      <c r="D95" s="59" t="s">
        <v>64</v>
      </c>
      <c r="E95" s="12" t="s">
        <v>75</v>
      </c>
      <c r="F95" s="13">
        <v>45</v>
      </c>
      <c r="G95" s="15"/>
      <c r="H95" s="15"/>
      <c r="IT95" s="3"/>
      <c r="IU95" s="3"/>
      <c r="IV95"/>
    </row>
    <row r="96" spans="1:256" s="2" customFormat="1" ht="47.45" customHeight="1" x14ac:dyDescent="0.2">
      <c r="A96" s="9" t="s">
        <v>182</v>
      </c>
      <c r="B96" s="59" t="s">
        <v>133</v>
      </c>
      <c r="C96" s="59" t="s">
        <v>210</v>
      </c>
      <c r="D96" s="59" t="s">
        <v>65</v>
      </c>
      <c r="E96" s="12" t="s">
        <v>75</v>
      </c>
      <c r="F96" s="13">
        <v>60</v>
      </c>
      <c r="G96" s="15"/>
      <c r="H96" s="15"/>
      <c r="IT96" s="3"/>
      <c r="IU96" s="3"/>
      <c r="IV96"/>
    </row>
    <row r="97" spans="1:256" s="2" customFormat="1" ht="39.6" customHeight="1" x14ac:dyDescent="0.2">
      <c r="A97" s="9" t="s">
        <v>183</v>
      </c>
      <c r="B97" s="59" t="s">
        <v>133</v>
      </c>
      <c r="C97" s="59" t="s">
        <v>210</v>
      </c>
      <c r="D97" s="59" t="s">
        <v>66</v>
      </c>
      <c r="E97" s="12" t="s">
        <v>75</v>
      </c>
      <c r="F97" s="13">
        <v>12</v>
      </c>
      <c r="G97" s="15"/>
      <c r="H97" s="15"/>
      <c r="IT97" s="3"/>
      <c r="IU97" s="3"/>
      <c r="IV97"/>
    </row>
    <row r="98" spans="1:256" s="2" customFormat="1" ht="47.45" customHeight="1" x14ac:dyDescent="0.2">
      <c r="A98" s="9" t="s">
        <v>184</v>
      </c>
      <c r="B98" s="59" t="s">
        <v>133</v>
      </c>
      <c r="C98" s="59" t="s">
        <v>210</v>
      </c>
      <c r="D98" s="59" t="s">
        <v>67</v>
      </c>
      <c r="E98" s="12" t="s">
        <v>74</v>
      </c>
      <c r="F98" s="13">
        <v>72</v>
      </c>
      <c r="G98" s="15"/>
      <c r="H98" s="15"/>
      <c r="IT98" s="3"/>
      <c r="IU98" s="3"/>
      <c r="IV98"/>
    </row>
    <row r="99" spans="1:256" s="2" customFormat="1" ht="48" x14ac:dyDescent="0.2">
      <c r="A99" s="9" t="s">
        <v>185</v>
      </c>
      <c r="B99" s="59" t="s">
        <v>133</v>
      </c>
      <c r="C99" s="59" t="s">
        <v>210</v>
      </c>
      <c r="D99" s="59" t="s">
        <v>93</v>
      </c>
      <c r="E99" s="12" t="s">
        <v>74</v>
      </c>
      <c r="F99" s="13">
        <v>16</v>
      </c>
      <c r="G99" s="15"/>
      <c r="H99" s="15"/>
      <c r="IT99" s="3"/>
      <c r="IU99" s="3"/>
      <c r="IV99"/>
    </row>
    <row r="100" spans="1:256" s="2" customFormat="1" ht="36" x14ac:dyDescent="0.2">
      <c r="A100" s="9" t="s">
        <v>186</v>
      </c>
      <c r="B100" s="59" t="s">
        <v>133</v>
      </c>
      <c r="C100" s="59" t="s">
        <v>210</v>
      </c>
      <c r="D100" s="59" t="s">
        <v>68</v>
      </c>
      <c r="E100" s="12" t="s">
        <v>74</v>
      </c>
      <c r="F100" s="13">
        <v>29</v>
      </c>
      <c r="G100" s="15"/>
      <c r="H100" s="15"/>
      <c r="IT100" s="3"/>
      <c r="IU100" s="3"/>
      <c r="IV100"/>
    </row>
    <row r="101" spans="1:256" s="2" customFormat="1" ht="47.45" customHeight="1" x14ac:dyDescent="0.2">
      <c r="A101" s="9" t="s">
        <v>187</v>
      </c>
      <c r="B101" s="59" t="s">
        <v>133</v>
      </c>
      <c r="C101" s="59" t="s">
        <v>210</v>
      </c>
      <c r="D101" s="59" t="s">
        <v>69</v>
      </c>
      <c r="E101" s="12" t="s">
        <v>74</v>
      </c>
      <c r="F101" s="13">
        <v>10</v>
      </c>
      <c r="G101" s="15"/>
      <c r="H101" s="15"/>
      <c r="IT101" s="3"/>
      <c r="IU101" s="3"/>
      <c r="IV101"/>
    </row>
    <row r="102" spans="1:256" s="2" customFormat="1" ht="39.6" customHeight="1" x14ac:dyDescent="0.2">
      <c r="A102" s="9" t="s">
        <v>188</v>
      </c>
      <c r="B102" s="59" t="s">
        <v>133</v>
      </c>
      <c r="C102" s="59" t="s">
        <v>210</v>
      </c>
      <c r="D102" s="59" t="s">
        <v>70</v>
      </c>
      <c r="E102" s="12" t="s">
        <v>74</v>
      </c>
      <c r="F102" s="13">
        <v>24</v>
      </c>
      <c r="G102" s="15"/>
      <c r="H102" s="15"/>
      <c r="IT102" s="3"/>
      <c r="IU102" s="3"/>
      <c r="IV102"/>
    </row>
    <row r="103" spans="1:256" s="2" customFormat="1" ht="39.6" customHeight="1" x14ac:dyDescent="0.2">
      <c r="A103" s="9" t="s">
        <v>189</v>
      </c>
      <c r="B103" s="59" t="s">
        <v>133</v>
      </c>
      <c r="C103" s="59" t="s">
        <v>210</v>
      </c>
      <c r="D103" s="59" t="s">
        <v>71</v>
      </c>
      <c r="E103" s="12" t="s">
        <v>75</v>
      </c>
      <c r="F103" s="13">
        <v>4</v>
      </c>
      <c r="G103" s="15"/>
      <c r="H103" s="15"/>
      <c r="IT103" s="3"/>
      <c r="IU103" s="3"/>
      <c r="IV103"/>
    </row>
    <row r="104" spans="1:256" s="2" customFormat="1" ht="39.6" customHeight="1" x14ac:dyDescent="0.2">
      <c r="A104" s="9" t="s">
        <v>190</v>
      </c>
      <c r="B104" s="59" t="s">
        <v>133</v>
      </c>
      <c r="C104" s="59" t="s">
        <v>210</v>
      </c>
      <c r="D104" s="59" t="s">
        <v>72</v>
      </c>
      <c r="E104" s="12" t="s">
        <v>75</v>
      </c>
      <c r="F104" s="13">
        <v>24</v>
      </c>
      <c r="G104" s="15"/>
      <c r="H104" s="15"/>
      <c r="IT104" s="3"/>
      <c r="IU104" s="3"/>
      <c r="IV104"/>
    </row>
    <row r="105" spans="1:256" s="2" customFormat="1" ht="21.95" customHeight="1" x14ac:dyDescent="0.2">
      <c r="A105" s="26" t="s">
        <v>200</v>
      </c>
      <c r="B105" s="187" t="s">
        <v>203</v>
      </c>
      <c r="C105" s="188"/>
      <c r="D105" s="188"/>
      <c r="E105" s="189"/>
      <c r="F105" s="56" t="s">
        <v>198</v>
      </c>
      <c r="G105" s="57" t="s">
        <v>206</v>
      </c>
      <c r="H105" s="57" t="s">
        <v>206</v>
      </c>
      <c r="IT105" s="3"/>
      <c r="IU105" s="3"/>
      <c r="IV105"/>
    </row>
    <row r="106" spans="1:256" s="2" customFormat="1" ht="21.95" customHeight="1" x14ac:dyDescent="0.2">
      <c r="A106" s="26" t="s">
        <v>201</v>
      </c>
      <c r="B106" s="187" t="s">
        <v>204</v>
      </c>
      <c r="C106" s="188"/>
      <c r="D106" s="188"/>
      <c r="E106" s="189"/>
      <c r="F106" s="56" t="s">
        <v>198</v>
      </c>
      <c r="G106" s="57" t="s">
        <v>206</v>
      </c>
      <c r="H106" s="57" t="s">
        <v>206</v>
      </c>
      <c r="IT106" s="3"/>
      <c r="IU106" s="3"/>
      <c r="IV106"/>
    </row>
    <row r="107" spans="1:256" s="2" customFormat="1" ht="21.95" customHeight="1" x14ac:dyDescent="0.2">
      <c r="A107" s="26" t="s">
        <v>202</v>
      </c>
      <c r="B107" s="190" t="s">
        <v>205</v>
      </c>
      <c r="C107" s="190"/>
      <c r="D107" s="190"/>
      <c r="E107" s="191"/>
      <c r="F107" s="56" t="s">
        <v>198</v>
      </c>
      <c r="G107" s="57" t="s">
        <v>206</v>
      </c>
      <c r="H107" s="57" t="s">
        <v>206</v>
      </c>
      <c r="IT107" s="3"/>
      <c r="IU107" s="3"/>
      <c r="IV107"/>
    </row>
    <row r="108" spans="1:256" ht="24" customHeight="1" x14ac:dyDescent="0.2">
      <c r="A108" s="124" t="s">
        <v>12</v>
      </c>
      <c r="B108" s="166"/>
      <c r="C108" s="125"/>
      <c r="D108" s="125"/>
      <c r="E108" s="125"/>
      <c r="F108" s="126"/>
      <c r="G108" s="10"/>
      <c r="H108" s="11">
        <f ca="1">SUM(H85:H131)</f>
        <v>0</v>
      </c>
    </row>
    <row r="109" spans="1:256" s="22" customFormat="1" ht="21.75" customHeight="1" x14ac:dyDescent="0.25">
      <c r="A109" s="8" t="s">
        <v>193</v>
      </c>
      <c r="B109" s="145" t="s">
        <v>91</v>
      </c>
      <c r="C109" s="145"/>
      <c r="D109" s="145"/>
      <c r="E109" s="145"/>
      <c r="F109" s="145"/>
      <c r="G109" s="145"/>
      <c r="H109" s="122"/>
      <c r="N109" s="23"/>
      <c r="O109" s="23"/>
      <c r="P109" s="23"/>
    </row>
    <row r="110" spans="1:256" s="22" customFormat="1" ht="21.75" customHeight="1" x14ac:dyDescent="0.25">
      <c r="A110" s="26" t="s">
        <v>194</v>
      </c>
      <c r="B110" s="28" t="s">
        <v>122</v>
      </c>
      <c r="C110" s="27"/>
      <c r="D110" s="27"/>
      <c r="E110" s="29" t="s">
        <v>77</v>
      </c>
      <c r="F110" s="29">
        <f>SUM(F111:F112)</f>
        <v>8</v>
      </c>
      <c r="G110" s="27"/>
      <c r="H110" s="27"/>
      <c r="N110" s="23"/>
      <c r="O110" s="23"/>
      <c r="P110" s="23"/>
    </row>
    <row r="111" spans="1:256" s="2" customFormat="1" ht="47.25" customHeight="1" x14ac:dyDescent="0.2">
      <c r="A111" s="146" t="s">
        <v>194</v>
      </c>
      <c r="B111" s="59" t="s">
        <v>133</v>
      </c>
      <c r="C111" s="59" t="s">
        <v>30</v>
      </c>
      <c r="D111" s="59"/>
      <c r="E111" s="12" t="s">
        <v>78</v>
      </c>
      <c r="F111" s="13">
        <v>6</v>
      </c>
      <c r="G111" s="19"/>
      <c r="H111" s="15"/>
      <c r="N111" s="3"/>
      <c r="O111" s="3"/>
      <c r="P111"/>
    </row>
    <row r="112" spans="1:256" s="2" customFormat="1" ht="51" customHeight="1" x14ac:dyDescent="0.2">
      <c r="A112" s="130"/>
      <c r="B112" s="59" t="s">
        <v>133</v>
      </c>
      <c r="C112" s="59" t="s">
        <v>31</v>
      </c>
      <c r="D112" s="59"/>
      <c r="E112" s="12" t="s">
        <v>78</v>
      </c>
      <c r="F112" s="13">
        <v>2</v>
      </c>
      <c r="G112" s="19"/>
      <c r="H112" s="15"/>
      <c r="N112" s="3"/>
      <c r="O112" s="3"/>
      <c r="P112"/>
    </row>
    <row r="113" spans="1:16" s="2" customFormat="1" ht="51" customHeight="1" x14ac:dyDescent="0.2">
      <c r="A113" s="130"/>
      <c r="B113" s="59" t="s">
        <v>133</v>
      </c>
      <c r="C113" s="59" t="s">
        <v>32</v>
      </c>
      <c r="D113" s="59"/>
      <c r="E113" s="12" t="s">
        <v>78</v>
      </c>
      <c r="F113" s="13">
        <v>60</v>
      </c>
      <c r="G113" s="19"/>
      <c r="H113" s="15"/>
      <c r="N113" s="3"/>
      <c r="O113" s="3"/>
      <c r="P113"/>
    </row>
    <row r="114" spans="1:16" s="2" customFormat="1" ht="51" customHeight="1" x14ac:dyDescent="0.2">
      <c r="A114" s="167"/>
      <c r="B114" s="59" t="s">
        <v>133</v>
      </c>
      <c r="C114" s="59" t="s">
        <v>33</v>
      </c>
      <c r="D114" s="59"/>
      <c r="E114" s="12" t="s">
        <v>78</v>
      </c>
      <c r="F114" s="13">
        <v>10</v>
      </c>
      <c r="G114" s="19"/>
      <c r="H114" s="15"/>
      <c r="N114" s="3"/>
      <c r="O114" s="3"/>
      <c r="P114"/>
    </row>
    <row r="115" spans="1:16" s="22" customFormat="1" ht="21.75" customHeight="1" x14ac:dyDescent="0.25">
      <c r="A115" s="26" t="s">
        <v>195</v>
      </c>
      <c r="B115" s="28" t="s">
        <v>123</v>
      </c>
      <c r="C115" s="27"/>
      <c r="D115" s="27"/>
      <c r="E115" s="29" t="s">
        <v>77</v>
      </c>
      <c r="F115" s="29">
        <f>SUM(F116:F117)</f>
        <v>18</v>
      </c>
      <c r="G115" s="27"/>
      <c r="H115" s="27"/>
      <c r="N115" s="23"/>
      <c r="O115" s="23"/>
      <c r="P115" s="23"/>
    </row>
    <row r="116" spans="1:16" s="2" customFormat="1" ht="51" customHeight="1" x14ac:dyDescent="0.2">
      <c r="A116" s="146" t="s">
        <v>195</v>
      </c>
      <c r="B116" s="59" t="s">
        <v>133</v>
      </c>
      <c r="C116" s="59" t="s">
        <v>34</v>
      </c>
      <c r="D116" s="59"/>
      <c r="E116" s="12" t="s">
        <v>78</v>
      </c>
      <c r="F116" s="13">
        <v>10</v>
      </c>
      <c r="G116" s="19"/>
      <c r="H116" s="15"/>
      <c r="N116" s="3"/>
      <c r="O116" s="3"/>
      <c r="P116"/>
    </row>
    <row r="117" spans="1:16" s="2" customFormat="1" ht="51" customHeight="1" x14ac:dyDescent="0.2">
      <c r="A117" s="130"/>
      <c r="B117" s="59" t="s">
        <v>133</v>
      </c>
      <c r="C117" s="59" t="s">
        <v>102</v>
      </c>
      <c r="D117" s="59"/>
      <c r="E117" s="12" t="s">
        <v>77</v>
      </c>
      <c r="F117" s="13">
        <v>8</v>
      </c>
      <c r="G117" s="19"/>
      <c r="H117" s="15"/>
      <c r="N117" s="3"/>
      <c r="O117" s="3"/>
      <c r="P117"/>
    </row>
    <row r="118" spans="1:16" s="2" customFormat="1" ht="51" customHeight="1" x14ac:dyDescent="0.2">
      <c r="A118" s="130"/>
      <c r="B118" s="59" t="s">
        <v>133</v>
      </c>
      <c r="C118" s="59" t="s">
        <v>35</v>
      </c>
      <c r="D118" s="59"/>
      <c r="E118" s="12" t="s">
        <v>78</v>
      </c>
      <c r="F118" s="13">
        <v>1</v>
      </c>
      <c r="G118" s="19"/>
      <c r="H118" s="15"/>
      <c r="N118" s="3"/>
      <c r="O118" s="3"/>
      <c r="P118"/>
    </row>
    <row r="119" spans="1:16" s="2" customFormat="1" ht="51" customHeight="1" x14ac:dyDescent="0.2">
      <c r="A119" s="131"/>
      <c r="B119" s="59" t="s">
        <v>133</v>
      </c>
      <c r="C119" s="59" t="s">
        <v>36</v>
      </c>
      <c r="D119" s="59"/>
      <c r="E119" s="12" t="s">
        <v>77</v>
      </c>
      <c r="F119" s="13">
        <v>10</v>
      </c>
      <c r="G119" s="19"/>
      <c r="H119" s="15"/>
      <c r="N119" s="3"/>
      <c r="O119" s="3"/>
      <c r="P119"/>
    </row>
    <row r="120" spans="1:16" ht="24" customHeight="1" x14ac:dyDescent="0.2">
      <c r="A120" s="124" t="s">
        <v>12</v>
      </c>
      <c r="B120" s="166"/>
      <c r="C120" s="125"/>
      <c r="D120" s="125"/>
      <c r="E120" s="125"/>
      <c r="F120" s="126"/>
      <c r="G120" s="10"/>
      <c r="H120" s="11">
        <f>SUM(H111:H119)</f>
        <v>0</v>
      </c>
    </row>
    <row r="121" spans="1:16" s="22" customFormat="1" ht="21.75" customHeight="1" x14ac:dyDescent="0.25">
      <c r="A121" s="8" t="s">
        <v>196</v>
      </c>
      <c r="B121" s="145" t="s">
        <v>92</v>
      </c>
      <c r="C121" s="145"/>
      <c r="D121" s="145"/>
      <c r="E121" s="145"/>
      <c r="F121" s="145"/>
      <c r="G121" s="145"/>
      <c r="H121" s="122"/>
      <c r="N121" s="23"/>
      <c r="O121" s="23"/>
      <c r="P121" s="23"/>
    </row>
    <row r="122" spans="1:16" s="2" customFormat="1" ht="47.25" customHeight="1" x14ac:dyDescent="0.2">
      <c r="A122" s="129" t="s">
        <v>196</v>
      </c>
      <c r="B122" s="59" t="s">
        <v>133</v>
      </c>
      <c r="C122" s="59" t="s">
        <v>28</v>
      </c>
      <c r="D122" s="59"/>
      <c r="E122" s="12" t="s">
        <v>77</v>
      </c>
      <c r="F122" s="13">
        <v>85</v>
      </c>
      <c r="G122" s="14"/>
      <c r="H122" s="15"/>
      <c r="N122" s="3"/>
      <c r="O122" s="3"/>
      <c r="P122"/>
    </row>
    <row r="123" spans="1:16" s="2" customFormat="1" ht="51" customHeight="1" x14ac:dyDescent="0.2">
      <c r="A123" s="130"/>
      <c r="B123" s="59" t="s">
        <v>133</v>
      </c>
      <c r="C123" s="59" t="s">
        <v>29</v>
      </c>
      <c r="D123" s="59"/>
      <c r="E123" s="12" t="s">
        <v>77</v>
      </c>
      <c r="F123" s="13">
        <v>65</v>
      </c>
      <c r="G123" s="14"/>
      <c r="H123" s="15"/>
      <c r="N123" s="3"/>
      <c r="O123" s="3"/>
      <c r="P123"/>
    </row>
    <row r="124" spans="1:16" s="52" customFormat="1" ht="30" customHeight="1" x14ac:dyDescent="0.2">
      <c r="A124" s="130"/>
      <c r="B124" s="58" t="s">
        <v>133</v>
      </c>
      <c r="C124" s="58" t="s">
        <v>45</v>
      </c>
      <c r="D124" s="58"/>
      <c r="E124" s="45" t="s">
        <v>76</v>
      </c>
      <c r="F124" s="46">
        <v>1</v>
      </c>
      <c r="G124" s="55"/>
      <c r="H124" s="14"/>
      <c r="N124" s="53"/>
      <c r="O124" s="53"/>
      <c r="P124" s="54"/>
    </row>
    <row r="125" spans="1:16" s="52" customFormat="1" ht="30" customHeight="1" x14ac:dyDescent="0.2">
      <c r="A125" s="167"/>
      <c r="B125" s="58" t="s">
        <v>133</v>
      </c>
      <c r="C125" s="58" t="s">
        <v>46</v>
      </c>
      <c r="D125" s="58"/>
      <c r="E125" s="45" t="s">
        <v>76</v>
      </c>
      <c r="F125" s="46">
        <v>1</v>
      </c>
      <c r="G125" s="55"/>
      <c r="H125" s="14"/>
      <c r="N125" s="53"/>
      <c r="O125" s="53"/>
      <c r="P125" s="54"/>
    </row>
    <row r="126" spans="1:16" ht="24" customHeight="1" x14ac:dyDescent="0.2">
      <c r="A126" s="124" t="s">
        <v>12</v>
      </c>
      <c r="B126" s="166"/>
      <c r="C126" s="125"/>
      <c r="D126" s="125"/>
      <c r="E126" s="125"/>
      <c r="F126" s="126"/>
      <c r="G126" s="10"/>
      <c r="H126" s="11">
        <f ca="1">SUM(H122:H132)</f>
        <v>0</v>
      </c>
      <c r="I126" s="52"/>
    </row>
    <row r="127" spans="1:16" s="22" customFormat="1" ht="21.75" customHeight="1" x14ac:dyDescent="0.25">
      <c r="A127" s="72"/>
      <c r="B127" s="168" t="s">
        <v>212</v>
      </c>
      <c r="C127" s="168"/>
      <c r="D127" s="168"/>
      <c r="E127" s="168"/>
      <c r="F127" s="168"/>
      <c r="G127" s="168"/>
      <c r="H127" s="169"/>
      <c r="N127" s="23"/>
      <c r="O127" s="23"/>
      <c r="P127" s="23"/>
    </row>
    <row r="128" spans="1:16" s="2" customFormat="1" ht="27.6" customHeight="1" x14ac:dyDescent="0.2">
      <c r="A128" s="73" t="s">
        <v>132</v>
      </c>
      <c r="B128" s="48" t="s">
        <v>211</v>
      </c>
      <c r="C128" s="49" t="s">
        <v>98</v>
      </c>
      <c r="D128" s="49"/>
      <c r="E128" s="32" t="s">
        <v>76</v>
      </c>
      <c r="F128" s="33">
        <v>1</v>
      </c>
      <c r="G128" s="50"/>
      <c r="H128" s="35"/>
      <c r="N128" s="3"/>
      <c r="O128" s="3"/>
      <c r="P128"/>
    </row>
    <row r="129" spans="1:256" s="2" customFormat="1" ht="30" customHeight="1" x14ac:dyDescent="0.2">
      <c r="A129" s="30" t="s">
        <v>146</v>
      </c>
      <c r="B129" s="31" t="s">
        <v>214</v>
      </c>
      <c r="C129" s="31" t="s">
        <v>141</v>
      </c>
      <c r="D129" s="31"/>
      <c r="E129" s="32" t="s">
        <v>76</v>
      </c>
      <c r="F129" s="33">
        <v>1</v>
      </c>
      <c r="G129" s="50"/>
      <c r="H129" s="35"/>
      <c r="N129" s="3"/>
      <c r="O129" s="3"/>
      <c r="P129"/>
    </row>
    <row r="130" spans="1:256" s="2" customFormat="1" ht="39.6" customHeight="1" x14ac:dyDescent="0.2">
      <c r="A130" s="30" t="s">
        <v>191</v>
      </c>
      <c r="B130" s="163" t="s">
        <v>213</v>
      </c>
      <c r="C130" s="60" t="s">
        <v>210</v>
      </c>
      <c r="D130" s="60" t="s">
        <v>65</v>
      </c>
      <c r="E130" s="32" t="s">
        <v>73</v>
      </c>
      <c r="F130" s="69">
        <v>96</v>
      </c>
      <c r="G130" s="71"/>
      <c r="H130" s="70"/>
      <c r="IT130" s="3"/>
      <c r="IU130" s="3"/>
      <c r="IV130"/>
    </row>
    <row r="131" spans="1:256" s="2" customFormat="1" ht="39.6" customHeight="1" x14ac:dyDescent="0.2">
      <c r="A131" s="30" t="s">
        <v>192</v>
      </c>
      <c r="B131" s="164"/>
      <c r="C131" s="60" t="s">
        <v>53</v>
      </c>
      <c r="D131" s="60" t="s">
        <v>67</v>
      </c>
      <c r="E131" s="32" t="s">
        <v>74</v>
      </c>
      <c r="F131" s="69">
        <v>108</v>
      </c>
      <c r="G131" s="71"/>
      <c r="H131" s="70"/>
      <c r="IT131" s="3"/>
      <c r="IU131" s="3"/>
      <c r="IV131"/>
    </row>
    <row r="132" spans="1:256" s="2" customFormat="1" ht="51" customHeight="1" x14ac:dyDescent="0.2">
      <c r="A132" s="30" t="s">
        <v>197</v>
      </c>
      <c r="B132" s="165"/>
      <c r="C132" s="60" t="s">
        <v>29</v>
      </c>
      <c r="D132" s="60" t="s">
        <v>94</v>
      </c>
      <c r="E132" s="32" t="s">
        <v>77</v>
      </c>
      <c r="F132" s="33">
        <v>21</v>
      </c>
      <c r="G132" s="34"/>
      <c r="H132" s="35"/>
      <c r="I132" s="52"/>
      <c r="N132" s="3"/>
      <c r="O132" s="3"/>
      <c r="P132"/>
    </row>
    <row r="133" spans="1:256" ht="24" customHeight="1" x14ac:dyDescent="0.2">
      <c r="A133" s="124" t="s">
        <v>12</v>
      </c>
      <c r="B133" s="166"/>
      <c r="C133" s="125"/>
      <c r="D133" s="125"/>
      <c r="E133" s="125"/>
      <c r="F133" s="126"/>
      <c r="G133" s="10"/>
      <c r="H133" s="11">
        <f>SUM(H128:H132)</f>
        <v>0</v>
      </c>
      <c r="I133" s="52"/>
    </row>
    <row r="135" spans="1:256" ht="15.75" x14ac:dyDescent="0.2">
      <c r="A135" s="8" t="s">
        <v>331</v>
      </c>
      <c r="B135" s="145" t="s">
        <v>330</v>
      </c>
      <c r="C135" s="145"/>
      <c r="D135" s="145"/>
      <c r="E135" s="145"/>
      <c r="F135" s="145"/>
      <c r="G135" s="145"/>
      <c r="H135" s="122"/>
    </row>
    <row r="136" spans="1:256" ht="15.75" x14ac:dyDescent="0.2">
      <c r="A136" s="90" t="s">
        <v>329</v>
      </c>
      <c r="B136" s="119" t="s">
        <v>328</v>
      </c>
      <c r="C136" s="120"/>
      <c r="D136" s="120"/>
      <c r="E136" s="120"/>
      <c r="F136" s="120"/>
      <c r="G136" s="120"/>
      <c r="H136" s="121"/>
    </row>
    <row r="137" spans="1:256" ht="15" x14ac:dyDescent="0.2">
      <c r="A137" s="114" t="s">
        <v>327</v>
      </c>
      <c r="B137" s="161" t="s">
        <v>326</v>
      </c>
      <c r="C137" s="161"/>
      <c r="D137" s="161"/>
      <c r="E137" s="161"/>
      <c r="F137" s="161"/>
      <c r="G137" s="161"/>
      <c r="H137" s="162"/>
    </row>
    <row r="138" spans="1:256" x14ac:dyDescent="0.2">
      <c r="A138" s="153" t="s">
        <v>228</v>
      </c>
      <c r="B138" s="154"/>
      <c r="C138" s="110" t="s">
        <v>325</v>
      </c>
      <c r="D138" s="110" t="s">
        <v>306</v>
      </c>
      <c r="E138" s="109" t="s">
        <v>76</v>
      </c>
      <c r="F138" s="108">
        <v>1</v>
      </c>
      <c r="G138" s="86" t="s">
        <v>225</v>
      </c>
      <c r="H138" s="86" t="s">
        <v>225</v>
      </c>
    </row>
    <row r="139" spans="1:256" x14ac:dyDescent="0.2">
      <c r="A139" s="118" t="s">
        <v>323</v>
      </c>
      <c r="B139" s="117" t="s">
        <v>324</v>
      </c>
      <c r="C139" s="116"/>
      <c r="D139" s="116"/>
      <c r="E139" s="116"/>
      <c r="F139" s="116"/>
      <c r="G139" s="116"/>
      <c r="H139" s="115"/>
    </row>
    <row r="140" spans="1:256" ht="24" x14ac:dyDescent="0.2">
      <c r="A140" s="129" t="s">
        <v>323</v>
      </c>
      <c r="B140" s="16" t="s">
        <v>220</v>
      </c>
      <c r="C140" s="16" t="s">
        <v>322</v>
      </c>
      <c r="D140" s="16" t="s">
        <v>306</v>
      </c>
      <c r="E140" s="12" t="s">
        <v>77</v>
      </c>
      <c r="F140" s="13">
        <v>4</v>
      </c>
      <c r="G140" s="15"/>
      <c r="H140" s="15">
        <f>F140*G140</f>
        <v>0</v>
      </c>
    </row>
    <row r="141" spans="1:256" ht="24" x14ac:dyDescent="0.2">
      <c r="A141" s="131"/>
      <c r="B141" s="16" t="s">
        <v>220</v>
      </c>
      <c r="C141" s="16" t="s">
        <v>321</v>
      </c>
      <c r="D141" s="16" t="s">
        <v>306</v>
      </c>
      <c r="E141" s="12" t="s">
        <v>77</v>
      </c>
      <c r="F141" s="13">
        <v>36</v>
      </c>
      <c r="G141" s="15"/>
      <c r="H141" s="15">
        <f>F141*G141</f>
        <v>0</v>
      </c>
    </row>
    <row r="142" spans="1:256" ht="15" x14ac:dyDescent="0.2">
      <c r="A142" s="114" t="s">
        <v>317</v>
      </c>
      <c r="B142" s="161" t="s">
        <v>320</v>
      </c>
      <c r="C142" s="161"/>
      <c r="D142" s="161"/>
      <c r="E142" s="161"/>
      <c r="F142" s="161"/>
      <c r="G142" s="161"/>
      <c r="H142" s="162"/>
    </row>
    <row r="143" spans="1:256" x14ac:dyDescent="0.2">
      <c r="A143" s="147" t="s">
        <v>228</v>
      </c>
      <c r="B143" s="148"/>
      <c r="C143" s="110" t="s">
        <v>319</v>
      </c>
      <c r="D143" s="110" t="s">
        <v>306</v>
      </c>
      <c r="E143" s="109" t="s">
        <v>76</v>
      </c>
      <c r="F143" s="108">
        <v>1</v>
      </c>
      <c r="G143" s="86" t="s">
        <v>225</v>
      </c>
      <c r="H143" s="86" t="s">
        <v>225</v>
      </c>
    </row>
    <row r="144" spans="1:256" x14ac:dyDescent="0.2">
      <c r="A144" s="151"/>
      <c r="B144" s="152"/>
      <c r="C144" s="110" t="s">
        <v>318</v>
      </c>
      <c r="D144" s="110" t="s">
        <v>306</v>
      </c>
      <c r="E144" s="109" t="s">
        <v>76</v>
      </c>
      <c r="F144" s="108">
        <v>1</v>
      </c>
      <c r="G144" s="86" t="s">
        <v>225</v>
      </c>
      <c r="H144" s="86" t="s">
        <v>225</v>
      </c>
    </row>
    <row r="145" spans="1:8" ht="24" x14ac:dyDescent="0.2">
      <c r="A145" s="157" t="s">
        <v>317</v>
      </c>
      <c r="B145" s="113" t="s">
        <v>220</v>
      </c>
      <c r="C145" s="104" t="s">
        <v>316</v>
      </c>
      <c r="D145" s="104" t="s">
        <v>306</v>
      </c>
      <c r="E145" s="103" t="s">
        <v>77</v>
      </c>
      <c r="F145" s="106">
        <v>3</v>
      </c>
      <c r="G145" s="105"/>
      <c r="H145" s="105">
        <f t="shared" ref="H145:H155" si="0">F145*G145</f>
        <v>0</v>
      </c>
    </row>
    <row r="146" spans="1:8" ht="24" x14ac:dyDescent="0.2">
      <c r="A146" s="157"/>
      <c r="B146" s="16" t="s">
        <v>220</v>
      </c>
      <c r="C146" s="16" t="s">
        <v>315</v>
      </c>
      <c r="D146" s="16" t="s">
        <v>306</v>
      </c>
      <c r="E146" s="12" t="s">
        <v>77</v>
      </c>
      <c r="F146" s="13">
        <v>5</v>
      </c>
      <c r="G146" s="15"/>
      <c r="H146" s="15">
        <f t="shared" si="0"/>
        <v>0</v>
      </c>
    </row>
    <row r="147" spans="1:8" ht="24" x14ac:dyDescent="0.2">
      <c r="A147" s="157"/>
      <c r="B147" s="16" t="s">
        <v>220</v>
      </c>
      <c r="C147" s="16" t="s">
        <v>314</v>
      </c>
      <c r="D147" s="16" t="s">
        <v>306</v>
      </c>
      <c r="E147" s="12" t="s">
        <v>74</v>
      </c>
      <c r="F147" s="13">
        <f>(F140+F141)*20</f>
        <v>800</v>
      </c>
      <c r="G147" s="15"/>
      <c r="H147" s="15">
        <f t="shared" si="0"/>
        <v>0</v>
      </c>
    </row>
    <row r="148" spans="1:8" ht="24" x14ac:dyDescent="0.2">
      <c r="A148" s="157"/>
      <c r="B148" s="16" t="s">
        <v>220</v>
      </c>
      <c r="C148" s="16" t="s">
        <v>313</v>
      </c>
      <c r="D148" s="16" t="s">
        <v>306</v>
      </c>
      <c r="E148" s="12" t="s">
        <v>74</v>
      </c>
      <c r="F148" s="13">
        <f>F145*30</f>
        <v>90</v>
      </c>
      <c r="G148" s="15"/>
      <c r="H148" s="15">
        <f t="shared" si="0"/>
        <v>0</v>
      </c>
    </row>
    <row r="149" spans="1:8" ht="24" x14ac:dyDescent="0.2">
      <c r="A149" s="157"/>
      <c r="B149" s="16" t="s">
        <v>220</v>
      </c>
      <c r="C149" s="16" t="s">
        <v>312</v>
      </c>
      <c r="D149" s="16" t="s">
        <v>306</v>
      </c>
      <c r="E149" s="12" t="s">
        <v>74</v>
      </c>
      <c r="F149" s="13">
        <f>F146*50</f>
        <v>250</v>
      </c>
      <c r="G149" s="15"/>
      <c r="H149" s="15">
        <f t="shared" si="0"/>
        <v>0</v>
      </c>
    </row>
    <row r="150" spans="1:8" ht="24" x14ac:dyDescent="0.2">
      <c r="A150" s="157"/>
      <c r="B150" s="104" t="s">
        <v>220</v>
      </c>
      <c r="C150" s="104" t="s">
        <v>311</v>
      </c>
      <c r="D150" s="104" t="s">
        <v>306</v>
      </c>
      <c r="E150" s="103" t="s">
        <v>74</v>
      </c>
      <c r="F150" s="106">
        <f>F151*40</f>
        <v>240</v>
      </c>
      <c r="G150" s="105"/>
      <c r="H150" s="105">
        <f t="shared" si="0"/>
        <v>0</v>
      </c>
    </row>
    <row r="151" spans="1:8" ht="24" x14ac:dyDescent="0.2">
      <c r="A151" s="157"/>
      <c r="B151" s="16" t="s">
        <v>220</v>
      </c>
      <c r="C151" s="16" t="s">
        <v>310</v>
      </c>
      <c r="D151" s="16" t="s">
        <v>306</v>
      </c>
      <c r="E151" s="12" t="s">
        <v>77</v>
      </c>
      <c r="F151" s="13">
        <v>6</v>
      </c>
      <c r="G151" s="15"/>
      <c r="H151" s="15">
        <f t="shared" si="0"/>
        <v>0</v>
      </c>
    </row>
    <row r="152" spans="1:8" ht="24" x14ac:dyDescent="0.2">
      <c r="A152" s="157"/>
      <c r="B152" s="16" t="s">
        <v>220</v>
      </c>
      <c r="C152" s="16" t="s">
        <v>309</v>
      </c>
      <c r="D152" s="16" t="s">
        <v>306</v>
      </c>
      <c r="E152" s="12" t="s">
        <v>77</v>
      </c>
      <c r="F152" s="13">
        <v>3</v>
      </c>
      <c r="G152" s="15"/>
      <c r="H152" s="15">
        <f t="shared" si="0"/>
        <v>0</v>
      </c>
    </row>
    <row r="153" spans="1:8" ht="24" x14ac:dyDescent="0.2">
      <c r="A153" s="157"/>
      <c r="B153" s="16" t="s">
        <v>220</v>
      </c>
      <c r="C153" s="16" t="s">
        <v>308</v>
      </c>
      <c r="D153" s="16" t="s">
        <v>306</v>
      </c>
      <c r="E153" s="12" t="s">
        <v>77</v>
      </c>
      <c r="F153" s="13">
        <v>9</v>
      </c>
      <c r="G153" s="15"/>
      <c r="H153" s="15">
        <f t="shared" si="0"/>
        <v>0</v>
      </c>
    </row>
    <row r="154" spans="1:8" ht="24" x14ac:dyDescent="0.2">
      <c r="A154" s="157"/>
      <c r="B154" s="16" t="s">
        <v>220</v>
      </c>
      <c r="C154" s="16" t="s">
        <v>307</v>
      </c>
      <c r="D154" s="16" t="s">
        <v>306</v>
      </c>
      <c r="E154" s="12" t="s">
        <v>77</v>
      </c>
      <c r="F154" s="13">
        <v>1</v>
      </c>
      <c r="G154" s="15"/>
      <c r="H154" s="15">
        <f t="shared" si="0"/>
        <v>0</v>
      </c>
    </row>
    <row r="155" spans="1:8" ht="24" x14ac:dyDescent="0.2">
      <c r="A155" s="158"/>
      <c r="B155" s="16" t="s">
        <v>220</v>
      </c>
      <c r="C155" s="16" t="s">
        <v>219</v>
      </c>
      <c r="D155" s="16" t="s">
        <v>306</v>
      </c>
      <c r="E155" s="12" t="s">
        <v>76</v>
      </c>
      <c r="F155" s="13">
        <v>1</v>
      </c>
      <c r="G155" s="15"/>
      <c r="H155" s="91">
        <f t="shared" si="0"/>
        <v>0</v>
      </c>
    </row>
    <row r="156" spans="1:8" x14ac:dyDescent="0.2">
      <c r="A156" s="124" t="s">
        <v>12</v>
      </c>
      <c r="B156" s="125"/>
      <c r="C156" s="125"/>
      <c r="D156" s="125"/>
      <c r="E156" s="125"/>
      <c r="F156" s="126"/>
      <c r="G156" s="10"/>
      <c r="H156" s="11">
        <f>SUM(H138:H155)</f>
        <v>0</v>
      </c>
    </row>
    <row r="157" spans="1:8" x14ac:dyDescent="0.2">
      <c r="A157" s="112"/>
      <c r="B157" s="81"/>
      <c r="C157" s="80"/>
      <c r="D157" s="79"/>
      <c r="E157" s="78"/>
      <c r="F157" s="77"/>
      <c r="G157" s="76"/>
      <c r="H157" s="111"/>
    </row>
    <row r="158" spans="1:8" ht="15.75" x14ac:dyDescent="0.2">
      <c r="A158" s="8" t="s">
        <v>302</v>
      </c>
      <c r="B158" s="122" t="s">
        <v>305</v>
      </c>
      <c r="C158" s="123"/>
      <c r="D158" s="123"/>
      <c r="E158" s="123"/>
      <c r="F158" s="123"/>
      <c r="G158" s="123"/>
      <c r="H158" s="123"/>
    </row>
    <row r="159" spans="1:8" x14ac:dyDescent="0.2">
      <c r="A159" s="147" t="s">
        <v>228</v>
      </c>
      <c r="B159" s="148"/>
      <c r="C159" s="110" t="s">
        <v>304</v>
      </c>
      <c r="D159" s="110" t="s">
        <v>299</v>
      </c>
      <c r="E159" s="109" t="s">
        <v>76</v>
      </c>
      <c r="F159" s="108">
        <v>1</v>
      </c>
      <c r="G159" s="86" t="s">
        <v>225</v>
      </c>
      <c r="H159" s="86" t="s">
        <v>225</v>
      </c>
    </row>
    <row r="160" spans="1:8" x14ac:dyDescent="0.2">
      <c r="A160" s="149"/>
      <c r="B160" s="150"/>
      <c r="C160" s="110" t="s">
        <v>303</v>
      </c>
      <c r="D160" s="110" t="s">
        <v>299</v>
      </c>
      <c r="E160" s="109" t="s">
        <v>76</v>
      </c>
      <c r="F160" s="108">
        <v>1</v>
      </c>
      <c r="G160" s="86" t="s">
        <v>225</v>
      </c>
      <c r="H160" s="86" t="s">
        <v>225</v>
      </c>
    </row>
    <row r="161" spans="1:8" ht="24" x14ac:dyDescent="0.2">
      <c r="A161" s="146" t="s">
        <v>302</v>
      </c>
      <c r="B161" s="16" t="s">
        <v>220</v>
      </c>
      <c r="C161" s="16" t="s">
        <v>301</v>
      </c>
      <c r="D161" s="16" t="s">
        <v>299</v>
      </c>
      <c r="E161" s="12" t="s">
        <v>77</v>
      </c>
      <c r="F161" s="13">
        <v>10</v>
      </c>
      <c r="G161" s="15"/>
      <c r="H161" s="15">
        <f>F161*G161</f>
        <v>0</v>
      </c>
    </row>
    <row r="162" spans="1:8" ht="24" x14ac:dyDescent="0.2">
      <c r="A162" s="130"/>
      <c r="B162" s="16" t="s">
        <v>220</v>
      </c>
      <c r="C162" s="16" t="s">
        <v>300</v>
      </c>
      <c r="D162" s="16" t="s">
        <v>299</v>
      </c>
      <c r="E162" s="12" t="s">
        <v>74</v>
      </c>
      <c r="F162" s="13">
        <f>(F161)*30</f>
        <v>300</v>
      </c>
      <c r="G162" s="15"/>
      <c r="H162" s="15">
        <f>F162*G162</f>
        <v>0</v>
      </c>
    </row>
    <row r="163" spans="1:8" ht="24" x14ac:dyDescent="0.2">
      <c r="A163" s="131"/>
      <c r="B163" s="16" t="s">
        <v>220</v>
      </c>
      <c r="C163" s="16" t="s">
        <v>219</v>
      </c>
      <c r="D163" s="16" t="s">
        <v>299</v>
      </c>
      <c r="E163" s="12" t="s">
        <v>76</v>
      </c>
      <c r="F163" s="13">
        <v>1</v>
      </c>
      <c r="G163" s="92"/>
      <c r="H163" s="91">
        <f>F163*G163</f>
        <v>0</v>
      </c>
    </row>
    <row r="164" spans="1:8" x14ac:dyDescent="0.2">
      <c r="A164" s="124" t="s">
        <v>12</v>
      </c>
      <c r="B164" s="125"/>
      <c r="C164" s="125"/>
      <c r="D164" s="125"/>
      <c r="E164" s="125"/>
      <c r="F164" s="126"/>
      <c r="G164" s="10"/>
      <c r="H164" s="11">
        <f>SUM(H161:H163)</f>
        <v>0</v>
      </c>
    </row>
    <row r="165" spans="1:8" x14ac:dyDescent="0.2">
      <c r="A165" s="82"/>
      <c r="B165" s="81"/>
      <c r="C165" s="80"/>
      <c r="D165" s="79"/>
      <c r="E165" s="78"/>
      <c r="F165" s="77"/>
      <c r="G165" s="76"/>
      <c r="H165" s="76"/>
    </row>
    <row r="166" spans="1:8" ht="15.75" x14ac:dyDescent="0.2">
      <c r="A166" s="8" t="s">
        <v>295</v>
      </c>
      <c r="B166" s="122" t="s">
        <v>298</v>
      </c>
      <c r="C166" s="123"/>
      <c r="D166" s="123"/>
      <c r="E166" s="123"/>
      <c r="F166" s="123"/>
      <c r="G166" s="123"/>
      <c r="H166" s="123"/>
    </row>
    <row r="167" spans="1:8" x14ac:dyDescent="0.2">
      <c r="A167" s="127" t="s">
        <v>228</v>
      </c>
      <c r="B167" s="128"/>
      <c r="C167" s="89" t="s">
        <v>297</v>
      </c>
      <c r="D167" s="89" t="s">
        <v>290</v>
      </c>
      <c r="E167" s="88" t="s">
        <v>76</v>
      </c>
      <c r="F167" s="87">
        <v>1</v>
      </c>
      <c r="G167" s="86" t="s">
        <v>225</v>
      </c>
      <c r="H167" s="86" t="s">
        <v>225</v>
      </c>
    </row>
    <row r="168" spans="1:8" x14ac:dyDescent="0.2">
      <c r="A168" s="155"/>
      <c r="B168" s="156"/>
      <c r="C168" s="89" t="s">
        <v>296</v>
      </c>
      <c r="D168" s="89" t="s">
        <v>290</v>
      </c>
      <c r="E168" s="88" t="s">
        <v>76</v>
      </c>
      <c r="F168" s="87">
        <v>1</v>
      </c>
      <c r="G168" s="86" t="s">
        <v>225</v>
      </c>
      <c r="H168" s="86" t="s">
        <v>225</v>
      </c>
    </row>
    <row r="169" spans="1:8" ht="24" x14ac:dyDescent="0.2">
      <c r="A169" s="146" t="s">
        <v>295</v>
      </c>
      <c r="B169" s="16" t="s">
        <v>220</v>
      </c>
      <c r="C169" s="16" t="s">
        <v>294</v>
      </c>
      <c r="D169" s="16" t="s">
        <v>290</v>
      </c>
      <c r="E169" s="12" t="s">
        <v>77</v>
      </c>
      <c r="F169" s="13">
        <v>3</v>
      </c>
      <c r="G169" s="15"/>
      <c r="H169" s="15">
        <f>F169*G169</f>
        <v>0</v>
      </c>
    </row>
    <row r="170" spans="1:8" ht="24" x14ac:dyDescent="0.2">
      <c r="A170" s="130"/>
      <c r="B170" s="16" t="s">
        <v>220</v>
      </c>
      <c r="C170" s="16" t="s">
        <v>293</v>
      </c>
      <c r="D170" s="16" t="s">
        <v>290</v>
      </c>
      <c r="E170" s="12" t="s">
        <v>77</v>
      </c>
      <c r="F170" s="13">
        <v>3</v>
      </c>
      <c r="G170" s="15"/>
      <c r="H170" s="15">
        <f>F170*G170</f>
        <v>0</v>
      </c>
    </row>
    <row r="171" spans="1:8" ht="24" x14ac:dyDescent="0.2">
      <c r="A171" s="130"/>
      <c r="B171" s="16" t="s">
        <v>220</v>
      </c>
      <c r="C171" s="16" t="s">
        <v>292</v>
      </c>
      <c r="D171" s="16" t="s">
        <v>290</v>
      </c>
      <c r="E171" s="12" t="s">
        <v>74</v>
      </c>
      <c r="F171" s="13">
        <f>F169*100</f>
        <v>300</v>
      </c>
      <c r="G171" s="15"/>
      <c r="H171" s="15">
        <f>F171*G171</f>
        <v>0</v>
      </c>
    </row>
    <row r="172" spans="1:8" ht="24" x14ac:dyDescent="0.2">
      <c r="A172" s="130"/>
      <c r="B172" s="16" t="s">
        <v>220</v>
      </c>
      <c r="C172" s="16" t="s">
        <v>291</v>
      </c>
      <c r="D172" s="16" t="s">
        <v>290</v>
      </c>
      <c r="E172" s="12" t="s">
        <v>74</v>
      </c>
      <c r="F172" s="13">
        <f>F170*200</f>
        <v>600</v>
      </c>
      <c r="G172" s="15"/>
      <c r="H172" s="15">
        <f>F172*G172</f>
        <v>0</v>
      </c>
    </row>
    <row r="173" spans="1:8" ht="24" x14ac:dyDescent="0.2">
      <c r="A173" s="131"/>
      <c r="B173" s="16" t="s">
        <v>220</v>
      </c>
      <c r="C173" s="16" t="s">
        <v>219</v>
      </c>
      <c r="D173" s="16" t="s">
        <v>290</v>
      </c>
      <c r="E173" s="12" t="s">
        <v>76</v>
      </c>
      <c r="F173" s="13">
        <v>1</v>
      </c>
      <c r="G173" s="15"/>
      <c r="H173" s="91">
        <f>F173*G173</f>
        <v>0</v>
      </c>
    </row>
    <row r="174" spans="1:8" x14ac:dyDescent="0.2">
      <c r="A174" s="124" t="s">
        <v>12</v>
      </c>
      <c r="B174" s="125"/>
      <c r="C174" s="125"/>
      <c r="D174" s="125"/>
      <c r="E174" s="125"/>
      <c r="F174" s="126"/>
      <c r="G174" s="10"/>
      <c r="H174" s="11">
        <f>SUM(H169:H173)</f>
        <v>0</v>
      </c>
    </row>
    <row r="175" spans="1:8" x14ac:dyDescent="0.2">
      <c r="A175" s="82"/>
      <c r="B175" s="81"/>
      <c r="C175" s="80"/>
      <c r="D175" s="79"/>
      <c r="E175" s="78"/>
      <c r="F175" s="77"/>
      <c r="G175" s="76"/>
      <c r="H175" s="76"/>
    </row>
    <row r="176" spans="1:8" ht="15.75" x14ac:dyDescent="0.2">
      <c r="A176" s="8" t="s">
        <v>289</v>
      </c>
      <c r="B176" s="122" t="s">
        <v>288</v>
      </c>
      <c r="C176" s="123"/>
      <c r="D176" s="123"/>
      <c r="E176" s="123"/>
      <c r="F176" s="123"/>
      <c r="G176" s="123"/>
      <c r="H176" s="123"/>
    </row>
    <row r="177" spans="1:8" ht="15.75" x14ac:dyDescent="0.2">
      <c r="A177" s="90" t="s">
        <v>285</v>
      </c>
      <c r="B177" s="119" t="s">
        <v>287</v>
      </c>
      <c r="C177" s="120"/>
      <c r="D177" s="120"/>
      <c r="E177" s="120"/>
      <c r="F177" s="120"/>
      <c r="G177" s="120"/>
      <c r="H177" s="121"/>
    </row>
    <row r="178" spans="1:8" x14ac:dyDescent="0.2">
      <c r="A178" s="127" t="s">
        <v>228</v>
      </c>
      <c r="B178" s="128"/>
      <c r="C178" s="89" t="s">
        <v>286</v>
      </c>
      <c r="D178" s="89" t="s">
        <v>282</v>
      </c>
      <c r="E178" s="88" t="s">
        <v>76</v>
      </c>
      <c r="F178" s="87">
        <v>1</v>
      </c>
      <c r="G178" s="86" t="s">
        <v>225</v>
      </c>
      <c r="H178" s="86" t="s">
        <v>225</v>
      </c>
    </row>
    <row r="179" spans="1:8" x14ac:dyDescent="0.2">
      <c r="A179" s="155"/>
      <c r="B179" s="156"/>
      <c r="C179" s="89" t="s">
        <v>244</v>
      </c>
      <c r="D179" s="89" t="s">
        <v>282</v>
      </c>
      <c r="E179" s="88" t="s">
        <v>76</v>
      </c>
      <c r="F179" s="87">
        <v>1</v>
      </c>
      <c r="G179" s="86" t="s">
        <v>225</v>
      </c>
      <c r="H179" s="107" t="s">
        <v>225</v>
      </c>
    </row>
    <row r="180" spans="1:8" ht="24" x14ac:dyDescent="0.2">
      <c r="A180" s="130" t="s">
        <v>285</v>
      </c>
      <c r="B180" s="16" t="s">
        <v>220</v>
      </c>
      <c r="C180" s="16" t="s">
        <v>284</v>
      </c>
      <c r="D180" s="16" t="s">
        <v>282</v>
      </c>
      <c r="E180" s="12" t="s">
        <v>77</v>
      </c>
      <c r="F180" s="13">
        <v>22</v>
      </c>
      <c r="G180" s="15"/>
      <c r="H180" s="15">
        <f>F180*G180</f>
        <v>0</v>
      </c>
    </row>
    <row r="181" spans="1:8" ht="24" x14ac:dyDescent="0.2">
      <c r="A181" s="130"/>
      <c r="B181" s="16" t="s">
        <v>220</v>
      </c>
      <c r="C181" s="16" t="s">
        <v>250</v>
      </c>
      <c r="D181" s="16" t="s">
        <v>282</v>
      </c>
      <c r="E181" s="12" t="s">
        <v>77</v>
      </c>
      <c r="F181" s="13">
        <v>22</v>
      </c>
      <c r="G181" s="15"/>
      <c r="H181" s="15">
        <f>F181*G181</f>
        <v>0</v>
      </c>
    </row>
    <row r="182" spans="1:8" ht="24" x14ac:dyDescent="0.2">
      <c r="A182" s="130"/>
      <c r="B182" s="16" t="s">
        <v>220</v>
      </c>
      <c r="C182" s="16" t="s">
        <v>283</v>
      </c>
      <c r="D182" s="16" t="s">
        <v>282</v>
      </c>
      <c r="E182" s="12" t="s">
        <v>74</v>
      </c>
      <c r="F182" s="13">
        <f>F181*80</f>
        <v>1760</v>
      </c>
      <c r="G182" s="15"/>
      <c r="H182" s="15">
        <f>F182*G182</f>
        <v>0</v>
      </c>
    </row>
    <row r="183" spans="1:8" ht="24" x14ac:dyDescent="0.2">
      <c r="A183" s="130"/>
      <c r="B183" s="16" t="s">
        <v>220</v>
      </c>
      <c r="C183" s="16" t="s">
        <v>230</v>
      </c>
      <c r="D183" s="16" t="s">
        <v>282</v>
      </c>
      <c r="E183" s="12" t="s">
        <v>76</v>
      </c>
      <c r="F183" s="13">
        <v>1</v>
      </c>
      <c r="G183" s="15"/>
      <c r="H183" s="15">
        <f>G183*F183</f>
        <v>0</v>
      </c>
    </row>
    <row r="184" spans="1:8" ht="24" x14ac:dyDescent="0.2">
      <c r="A184" s="131"/>
      <c r="B184" s="16" t="s">
        <v>220</v>
      </c>
      <c r="C184" s="16" t="s">
        <v>219</v>
      </c>
      <c r="D184" s="16" t="s">
        <v>282</v>
      </c>
      <c r="E184" s="12" t="s">
        <v>76</v>
      </c>
      <c r="F184" s="13">
        <v>1</v>
      </c>
      <c r="G184" s="15"/>
      <c r="H184" s="91">
        <f>F184*G184</f>
        <v>0</v>
      </c>
    </row>
    <row r="185" spans="1:8" x14ac:dyDescent="0.2">
      <c r="A185" s="124" t="s">
        <v>12</v>
      </c>
      <c r="B185" s="125"/>
      <c r="C185" s="125"/>
      <c r="D185" s="125"/>
      <c r="E185" s="125"/>
      <c r="F185" s="126"/>
      <c r="G185" s="10"/>
      <c r="H185" s="11">
        <f>SUM(H180:H184)</f>
        <v>0</v>
      </c>
    </row>
    <row r="186" spans="1:8" x14ac:dyDescent="0.2">
      <c r="A186" s="82"/>
      <c r="B186" s="81"/>
      <c r="C186" s="80"/>
      <c r="D186" s="79"/>
      <c r="E186" s="78"/>
      <c r="F186" s="77"/>
      <c r="G186" s="76"/>
      <c r="H186" s="76"/>
    </row>
    <row r="187" spans="1:8" ht="15.75" x14ac:dyDescent="0.2">
      <c r="A187" s="8" t="s">
        <v>281</v>
      </c>
      <c r="B187" s="122" t="s">
        <v>280</v>
      </c>
      <c r="C187" s="123"/>
      <c r="D187" s="123"/>
      <c r="E187" s="123"/>
      <c r="F187" s="123"/>
      <c r="G187" s="123"/>
      <c r="H187" s="123"/>
    </row>
    <row r="188" spans="1:8" ht="15.75" x14ac:dyDescent="0.2">
      <c r="A188" s="90" t="s">
        <v>278</v>
      </c>
      <c r="B188" s="119" t="s">
        <v>279</v>
      </c>
      <c r="C188" s="120"/>
      <c r="D188" s="120"/>
      <c r="E188" s="120"/>
      <c r="F188" s="120"/>
      <c r="G188" s="120"/>
      <c r="H188" s="121"/>
    </row>
    <row r="189" spans="1:8" ht="24" x14ac:dyDescent="0.2">
      <c r="A189" s="159" t="s">
        <v>278</v>
      </c>
      <c r="B189" s="104" t="s">
        <v>220</v>
      </c>
      <c r="C189" s="104" t="s">
        <v>277</v>
      </c>
      <c r="D189" s="104" t="s">
        <v>218</v>
      </c>
      <c r="E189" s="103" t="s">
        <v>77</v>
      </c>
      <c r="F189" s="106">
        <v>15</v>
      </c>
      <c r="G189" s="105"/>
      <c r="H189" s="105">
        <f>F189*G189</f>
        <v>0</v>
      </c>
    </row>
    <row r="190" spans="1:8" ht="24" x14ac:dyDescent="0.2">
      <c r="A190" s="158"/>
      <c r="B190" s="16" t="s">
        <v>220</v>
      </c>
      <c r="C190" s="16" t="s">
        <v>219</v>
      </c>
      <c r="D190" s="16" t="s">
        <v>218</v>
      </c>
      <c r="E190" s="12" t="s">
        <v>76</v>
      </c>
      <c r="F190" s="13">
        <v>1</v>
      </c>
      <c r="G190" s="15"/>
      <c r="H190" s="91">
        <f>F190*G190</f>
        <v>0</v>
      </c>
    </row>
    <row r="191" spans="1:8" ht="15.75" x14ac:dyDescent="0.2">
      <c r="A191" s="90" t="s">
        <v>273</v>
      </c>
      <c r="B191" s="119" t="s">
        <v>276</v>
      </c>
      <c r="C191" s="120"/>
      <c r="D191" s="120"/>
      <c r="E191" s="120"/>
      <c r="F191" s="120"/>
      <c r="G191" s="120"/>
      <c r="H191" s="121"/>
    </row>
    <row r="192" spans="1:8" x14ac:dyDescent="0.2">
      <c r="A192" s="127" t="s">
        <v>228</v>
      </c>
      <c r="B192" s="128"/>
      <c r="C192" s="89" t="s">
        <v>275</v>
      </c>
      <c r="D192" s="89" t="s">
        <v>218</v>
      </c>
      <c r="E192" s="88" t="s">
        <v>76</v>
      </c>
      <c r="F192" s="87">
        <v>1</v>
      </c>
      <c r="G192" s="86" t="s">
        <v>225</v>
      </c>
      <c r="H192" s="86" t="s">
        <v>225</v>
      </c>
    </row>
    <row r="193" spans="1:8" x14ac:dyDescent="0.2">
      <c r="A193" s="155"/>
      <c r="B193" s="156"/>
      <c r="C193" s="89" t="s">
        <v>274</v>
      </c>
      <c r="D193" s="89" t="s">
        <v>218</v>
      </c>
      <c r="E193" s="88" t="s">
        <v>76</v>
      </c>
      <c r="F193" s="87">
        <v>1</v>
      </c>
      <c r="G193" s="86" t="s">
        <v>225</v>
      </c>
      <c r="H193" s="86" t="s">
        <v>225</v>
      </c>
    </row>
    <row r="194" spans="1:8" ht="24" x14ac:dyDescent="0.2">
      <c r="A194" s="130" t="s">
        <v>273</v>
      </c>
      <c r="B194" s="16" t="s">
        <v>220</v>
      </c>
      <c r="C194" s="16" t="s">
        <v>272</v>
      </c>
      <c r="D194" s="16" t="s">
        <v>218</v>
      </c>
      <c r="E194" s="12" t="s">
        <v>77</v>
      </c>
      <c r="F194" s="13">
        <v>4</v>
      </c>
      <c r="G194" s="15"/>
      <c r="H194" s="15">
        <f>F194*G194</f>
        <v>0</v>
      </c>
    </row>
    <row r="195" spans="1:8" ht="24" x14ac:dyDescent="0.2">
      <c r="A195" s="130"/>
      <c r="B195" s="16" t="s">
        <v>220</v>
      </c>
      <c r="C195" s="16" t="s">
        <v>271</v>
      </c>
      <c r="D195" s="16" t="s">
        <v>218</v>
      </c>
      <c r="E195" s="12" t="s">
        <v>77</v>
      </c>
      <c r="F195" s="13">
        <v>4</v>
      </c>
      <c r="G195" s="15"/>
      <c r="H195" s="15">
        <f>F195*G195</f>
        <v>0</v>
      </c>
    </row>
    <row r="196" spans="1:8" ht="24" x14ac:dyDescent="0.2">
      <c r="A196" s="130"/>
      <c r="B196" s="104" t="s">
        <v>220</v>
      </c>
      <c r="C196" s="104" t="s">
        <v>270</v>
      </c>
      <c r="D196" s="104" t="s">
        <v>218</v>
      </c>
      <c r="E196" s="103" t="s">
        <v>77</v>
      </c>
      <c r="F196" s="106">
        <v>7</v>
      </c>
      <c r="G196" s="105"/>
      <c r="H196" s="105">
        <f>F196*G196</f>
        <v>0</v>
      </c>
    </row>
    <row r="197" spans="1:8" ht="24" x14ac:dyDescent="0.2">
      <c r="A197" s="130"/>
      <c r="B197" s="16" t="s">
        <v>220</v>
      </c>
      <c r="C197" s="16" t="s">
        <v>269</v>
      </c>
      <c r="D197" s="16" t="s">
        <v>218</v>
      </c>
      <c r="E197" s="12" t="s">
        <v>77</v>
      </c>
      <c r="F197" s="13">
        <v>32</v>
      </c>
      <c r="G197" s="15"/>
      <c r="H197" s="15">
        <f>F197*G197</f>
        <v>0</v>
      </c>
    </row>
    <row r="198" spans="1:8" ht="24" x14ac:dyDescent="0.2">
      <c r="A198" s="131"/>
      <c r="B198" s="104" t="s">
        <v>220</v>
      </c>
      <c r="C198" s="104" t="s">
        <v>268</v>
      </c>
      <c r="D198" s="104" t="s">
        <v>218</v>
      </c>
      <c r="E198" s="103" t="s">
        <v>267</v>
      </c>
      <c r="F198" s="13">
        <f>(F194+F195+F196+F197)*50</f>
        <v>2350</v>
      </c>
      <c r="G198" s="15"/>
      <c r="H198" s="15">
        <f>F198*G198</f>
        <v>0</v>
      </c>
    </row>
    <row r="199" spans="1:8" ht="15.75" x14ac:dyDescent="0.2">
      <c r="A199" s="90" t="s">
        <v>264</v>
      </c>
      <c r="B199" s="119" t="s">
        <v>266</v>
      </c>
      <c r="C199" s="120"/>
      <c r="D199" s="120"/>
      <c r="E199" s="120"/>
      <c r="F199" s="120"/>
      <c r="G199" s="120"/>
      <c r="H199" s="121"/>
    </row>
    <row r="200" spans="1:8" x14ac:dyDescent="0.2">
      <c r="A200" s="127" t="s">
        <v>228</v>
      </c>
      <c r="B200" s="128"/>
      <c r="C200" s="89" t="s">
        <v>265</v>
      </c>
      <c r="D200" s="89" t="s">
        <v>218</v>
      </c>
      <c r="E200" s="88" t="s">
        <v>76</v>
      </c>
      <c r="F200" s="87">
        <v>1</v>
      </c>
      <c r="G200" s="86" t="s">
        <v>225</v>
      </c>
      <c r="H200" s="86" t="s">
        <v>225</v>
      </c>
    </row>
    <row r="201" spans="1:8" ht="24" x14ac:dyDescent="0.2">
      <c r="A201" s="130" t="s">
        <v>264</v>
      </c>
      <c r="B201" s="16" t="s">
        <v>220</v>
      </c>
      <c r="C201" s="16" t="s">
        <v>263</v>
      </c>
      <c r="D201" s="16" t="s">
        <v>218</v>
      </c>
      <c r="E201" s="12" t="s">
        <v>77</v>
      </c>
      <c r="F201" s="13">
        <v>5</v>
      </c>
      <c r="G201" s="15"/>
      <c r="H201" s="15">
        <f t="shared" ref="H201:H208" si="1">F201*G201</f>
        <v>0</v>
      </c>
    </row>
    <row r="202" spans="1:8" ht="24" x14ac:dyDescent="0.2">
      <c r="A202" s="130"/>
      <c r="B202" s="16" t="s">
        <v>220</v>
      </c>
      <c r="C202" s="16" t="s">
        <v>262</v>
      </c>
      <c r="D202" s="16" t="s">
        <v>218</v>
      </c>
      <c r="E202" s="12" t="s">
        <v>77</v>
      </c>
      <c r="F202" s="13">
        <v>13</v>
      </c>
      <c r="G202" s="15"/>
      <c r="H202" s="15">
        <f t="shared" si="1"/>
        <v>0</v>
      </c>
    </row>
    <row r="203" spans="1:8" ht="24" x14ac:dyDescent="0.2">
      <c r="A203" s="130"/>
      <c r="B203" s="16" t="s">
        <v>220</v>
      </c>
      <c r="C203" s="16" t="s">
        <v>261</v>
      </c>
      <c r="D203" s="16" t="s">
        <v>218</v>
      </c>
      <c r="E203" s="12" t="s">
        <v>77</v>
      </c>
      <c r="F203" s="13">
        <v>24</v>
      </c>
      <c r="G203" s="15"/>
      <c r="H203" s="15">
        <f t="shared" si="1"/>
        <v>0</v>
      </c>
    </row>
    <row r="204" spans="1:8" ht="24" x14ac:dyDescent="0.2">
      <c r="A204" s="130"/>
      <c r="B204" s="16" t="s">
        <v>220</v>
      </c>
      <c r="C204" s="16" t="s">
        <v>260</v>
      </c>
      <c r="D204" s="16" t="s">
        <v>218</v>
      </c>
      <c r="E204" s="12" t="s">
        <v>77</v>
      </c>
      <c r="F204" s="13">
        <v>28</v>
      </c>
      <c r="G204" s="15"/>
      <c r="H204" s="15">
        <f t="shared" si="1"/>
        <v>0</v>
      </c>
    </row>
    <row r="205" spans="1:8" ht="24" x14ac:dyDescent="0.2">
      <c r="A205" s="130"/>
      <c r="B205" s="16" t="s">
        <v>220</v>
      </c>
      <c r="C205" s="16" t="s">
        <v>259</v>
      </c>
      <c r="D205" s="16" t="s">
        <v>218</v>
      </c>
      <c r="E205" s="12" t="s">
        <v>74</v>
      </c>
      <c r="F205" s="13">
        <f>(F197+F196+F195+F194+F203+F189+F201+F202+F208)*40</f>
        <v>4560</v>
      </c>
      <c r="G205" s="15"/>
      <c r="H205" s="15">
        <f t="shared" si="1"/>
        <v>0</v>
      </c>
    </row>
    <row r="206" spans="1:8" ht="24" x14ac:dyDescent="0.2">
      <c r="A206" s="130"/>
      <c r="B206" s="16" t="s">
        <v>220</v>
      </c>
      <c r="C206" s="16" t="s">
        <v>258</v>
      </c>
      <c r="D206" s="16" t="s">
        <v>218</v>
      </c>
      <c r="E206" s="12" t="s">
        <v>77</v>
      </c>
      <c r="F206" s="13">
        <v>2</v>
      </c>
      <c r="G206" s="15"/>
      <c r="H206" s="15">
        <f t="shared" si="1"/>
        <v>0</v>
      </c>
    </row>
    <row r="207" spans="1:8" ht="24" x14ac:dyDescent="0.2">
      <c r="A207" s="130"/>
      <c r="B207" s="16" t="s">
        <v>220</v>
      </c>
      <c r="C207" s="16" t="s">
        <v>257</v>
      </c>
      <c r="D207" s="16" t="s">
        <v>218</v>
      </c>
      <c r="E207" s="12" t="s">
        <v>77</v>
      </c>
      <c r="F207" s="13">
        <v>8</v>
      </c>
      <c r="G207" s="15"/>
      <c r="H207" s="15">
        <f t="shared" si="1"/>
        <v>0</v>
      </c>
    </row>
    <row r="208" spans="1:8" ht="24" x14ac:dyDescent="0.2">
      <c r="A208" s="131"/>
      <c r="B208" s="16" t="s">
        <v>220</v>
      </c>
      <c r="C208" s="16" t="s">
        <v>256</v>
      </c>
      <c r="D208" s="16" t="s">
        <v>218</v>
      </c>
      <c r="E208" s="12" t="s">
        <v>77</v>
      </c>
      <c r="F208" s="13">
        <v>10</v>
      </c>
      <c r="G208" s="15"/>
      <c r="H208" s="15">
        <f t="shared" si="1"/>
        <v>0</v>
      </c>
    </row>
    <row r="209" spans="1:8" ht="15.75" x14ac:dyDescent="0.2">
      <c r="A209" s="90" t="s">
        <v>255</v>
      </c>
      <c r="B209" s="119" t="s">
        <v>254</v>
      </c>
      <c r="C209" s="120"/>
      <c r="D209" s="120"/>
      <c r="E209" s="120"/>
      <c r="F209" s="120"/>
      <c r="G209" s="120"/>
      <c r="H209" s="121"/>
    </row>
    <row r="210" spans="1:8" x14ac:dyDescent="0.2">
      <c r="A210" s="136" t="s">
        <v>228</v>
      </c>
      <c r="B210" s="137"/>
      <c r="C210" s="102" t="s">
        <v>253</v>
      </c>
      <c r="D210" s="102"/>
      <c r="E210" s="101" t="s">
        <v>76</v>
      </c>
      <c r="F210" s="100">
        <v>1</v>
      </c>
      <c r="G210" s="99" t="s">
        <v>225</v>
      </c>
      <c r="H210" s="99" t="s">
        <v>225</v>
      </c>
    </row>
    <row r="211" spans="1:8" x14ac:dyDescent="0.2">
      <c r="A211" s="124" t="s">
        <v>12</v>
      </c>
      <c r="B211" s="125"/>
      <c r="C211" s="125"/>
      <c r="D211" s="125"/>
      <c r="E211" s="125"/>
      <c r="F211" s="126"/>
      <c r="G211" s="10"/>
      <c r="H211" s="11">
        <f>SUM(H189:H210)</f>
        <v>0</v>
      </c>
    </row>
    <row r="212" spans="1:8" x14ac:dyDescent="0.2">
      <c r="A212" s="82"/>
      <c r="B212" s="81"/>
      <c r="C212" s="80"/>
      <c r="D212" s="79"/>
      <c r="E212" s="78"/>
      <c r="F212" s="77"/>
      <c r="G212" s="76"/>
      <c r="H212" s="76"/>
    </row>
    <row r="213" spans="1:8" ht="15.75" x14ac:dyDescent="0.2">
      <c r="A213" s="8" t="s">
        <v>249</v>
      </c>
      <c r="B213" s="122" t="s">
        <v>252</v>
      </c>
      <c r="C213" s="123"/>
      <c r="D213" s="123"/>
      <c r="E213" s="123"/>
      <c r="F213" s="123"/>
      <c r="G213" s="123"/>
      <c r="H213" s="123"/>
    </row>
    <row r="214" spans="1:8" x14ac:dyDescent="0.2">
      <c r="A214" s="138" t="s">
        <v>228</v>
      </c>
      <c r="B214" s="139"/>
      <c r="C214" s="98" t="s">
        <v>251</v>
      </c>
      <c r="D214" s="98" t="s">
        <v>218</v>
      </c>
      <c r="E214" s="97" t="s">
        <v>77</v>
      </c>
      <c r="F214" s="96">
        <v>4</v>
      </c>
      <c r="G214" s="95" t="s">
        <v>225</v>
      </c>
      <c r="H214" s="95" t="s">
        <v>225</v>
      </c>
    </row>
    <row r="215" spans="1:8" x14ac:dyDescent="0.2">
      <c r="A215" s="140"/>
      <c r="B215" s="141"/>
      <c r="C215" s="98" t="s">
        <v>250</v>
      </c>
      <c r="D215" s="98" t="s">
        <v>218</v>
      </c>
      <c r="E215" s="97" t="s">
        <v>77</v>
      </c>
      <c r="F215" s="96">
        <v>4</v>
      </c>
      <c r="G215" s="95" t="s">
        <v>225</v>
      </c>
      <c r="H215" s="95" t="s">
        <v>225</v>
      </c>
    </row>
    <row r="216" spans="1:8" x14ac:dyDescent="0.2">
      <c r="A216" s="140"/>
      <c r="B216" s="141"/>
      <c r="C216" s="89" t="s">
        <v>244</v>
      </c>
      <c r="D216" s="89" t="s">
        <v>218</v>
      </c>
      <c r="E216" s="88" t="s">
        <v>76</v>
      </c>
      <c r="F216" s="87">
        <v>1</v>
      </c>
      <c r="G216" s="86" t="s">
        <v>225</v>
      </c>
      <c r="H216" s="86" t="s">
        <v>225</v>
      </c>
    </row>
    <row r="217" spans="1:8" ht="24" x14ac:dyDescent="0.2">
      <c r="A217" s="94" t="s">
        <v>249</v>
      </c>
      <c r="B217" s="16" t="s">
        <v>220</v>
      </c>
      <c r="C217" s="16" t="s">
        <v>248</v>
      </c>
      <c r="D217" s="16" t="s">
        <v>218</v>
      </c>
      <c r="E217" s="12" t="s">
        <v>74</v>
      </c>
      <c r="F217" s="13">
        <f>F215*70</f>
        <v>280</v>
      </c>
      <c r="G217" s="15"/>
      <c r="H217" s="15">
        <f>F217*G217</f>
        <v>0</v>
      </c>
    </row>
    <row r="218" spans="1:8" x14ac:dyDescent="0.2">
      <c r="A218" s="124" t="s">
        <v>12</v>
      </c>
      <c r="B218" s="125"/>
      <c r="C218" s="125"/>
      <c r="D218" s="125"/>
      <c r="E218" s="125"/>
      <c r="F218" s="126"/>
      <c r="G218" s="10"/>
      <c r="H218" s="11">
        <f>SUM(H214:H217)</f>
        <v>0</v>
      </c>
    </row>
    <row r="219" spans="1:8" x14ac:dyDescent="0.2">
      <c r="A219" s="82"/>
      <c r="B219" s="81"/>
      <c r="C219" s="80"/>
      <c r="D219" s="79"/>
      <c r="E219" s="78"/>
      <c r="F219" s="77"/>
      <c r="G219" s="76"/>
      <c r="H219" s="76"/>
    </row>
    <row r="220" spans="1:8" ht="15.75" x14ac:dyDescent="0.2">
      <c r="A220" s="8" t="s">
        <v>247</v>
      </c>
      <c r="B220" s="122" t="s">
        <v>246</v>
      </c>
      <c r="C220" s="123"/>
      <c r="D220" s="123"/>
      <c r="E220" s="123"/>
      <c r="F220" s="123"/>
      <c r="G220" s="123"/>
      <c r="H220" s="123"/>
    </row>
    <row r="221" spans="1:8" ht="15.75" x14ac:dyDescent="0.2">
      <c r="A221" s="90" t="s">
        <v>243</v>
      </c>
      <c r="B221" s="119" t="s">
        <v>245</v>
      </c>
      <c r="C221" s="120"/>
      <c r="D221" s="120"/>
      <c r="E221" s="120"/>
      <c r="F221" s="120"/>
      <c r="G221" s="120"/>
      <c r="H221" s="121"/>
    </row>
    <row r="222" spans="1:8" x14ac:dyDescent="0.2">
      <c r="A222" s="132" t="s">
        <v>228</v>
      </c>
      <c r="B222" s="133"/>
      <c r="C222" s="89" t="s">
        <v>244</v>
      </c>
      <c r="D222" s="89" t="s">
        <v>218</v>
      </c>
      <c r="E222" s="88" t="s">
        <v>76</v>
      </c>
      <c r="F222" s="87">
        <v>1</v>
      </c>
      <c r="G222" s="86" t="s">
        <v>225</v>
      </c>
      <c r="H222" s="86" t="s">
        <v>225</v>
      </c>
    </row>
    <row r="223" spans="1:8" ht="24" x14ac:dyDescent="0.2">
      <c r="A223" s="130" t="s">
        <v>243</v>
      </c>
      <c r="B223" s="93" t="s">
        <v>220</v>
      </c>
      <c r="C223" s="16" t="s">
        <v>242</v>
      </c>
      <c r="D223" s="16" t="s">
        <v>218</v>
      </c>
      <c r="E223" s="12" t="s">
        <v>74</v>
      </c>
      <c r="F223" s="13">
        <f>F233*80</f>
        <v>10400</v>
      </c>
      <c r="G223" s="15"/>
      <c r="H223" s="15">
        <f>F223*G223</f>
        <v>0</v>
      </c>
    </row>
    <row r="224" spans="1:8" ht="24" x14ac:dyDescent="0.2">
      <c r="A224" s="131"/>
      <c r="B224" s="16" t="s">
        <v>220</v>
      </c>
      <c r="C224" s="16" t="s">
        <v>219</v>
      </c>
      <c r="D224" s="16" t="s">
        <v>218</v>
      </c>
      <c r="E224" s="12" t="s">
        <v>76</v>
      </c>
      <c r="F224" s="13">
        <v>1</v>
      </c>
      <c r="G224" s="92"/>
      <c r="H224" s="91">
        <f>F224*G224</f>
        <v>0</v>
      </c>
    </row>
    <row r="225" spans="1:8" ht="15.75" x14ac:dyDescent="0.2">
      <c r="A225" s="90" t="s">
        <v>241</v>
      </c>
      <c r="B225" s="119" t="s">
        <v>240</v>
      </c>
      <c r="C225" s="120"/>
      <c r="D225" s="120"/>
      <c r="E225" s="120"/>
      <c r="F225" s="120"/>
      <c r="G225" s="120"/>
      <c r="H225" s="121"/>
    </row>
    <row r="226" spans="1:8" x14ac:dyDescent="0.2">
      <c r="A226" s="134" t="s">
        <v>228</v>
      </c>
      <c r="B226" s="135"/>
      <c r="C226" s="89" t="s">
        <v>239</v>
      </c>
      <c r="D226" s="89" t="s">
        <v>218</v>
      </c>
      <c r="E226" s="88" t="s">
        <v>77</v>
      </c>
      <c r="F226" s="87">
        <v>3</v>
      </c>
      <c r="G226" s="86" t="s">
        <v>225</v>
      </c>
      <c r="H226" s="86" t="s">
        <v>225</v>
      </c>
    </row>
    <row r="227" spans="1:8" ht="15.75" x14ac:dyDescent="0.2">
      <c r="A227" s="90" t="s">
        <v>237</v>
      </c>
      <c r="B227" s="119" t="s">
        <v>238</v>
      </c>
      <c r="C227" s="120"/>
      <c r="D227" s="120"/>
      <c r="E227" s="120"/>
      <c r="F227" s="120"/>
      <c r="G227" s="120"/>
      <c r="H227" s="121"/>
    </row>
    <row r="228" spans="1:8" ht="24" x14ac:dyDescent="0.2">
      <c r="A228" s="129" t="s">
        <v>237</v>
      </c>
      <c r="B228" s="16" t="s">
        <v>220</v>
      </c>
      <c r="C228" s="16" t="s">
        <v>236</v>
      </c>
      <c r="D228" s="16" t="s">
        <v>218</v>
      </c>
      <c r="E228" s="12" t="s">
        <v>77</v>
      </c>
      <c r="F228" s="13">
        <v>35</v>
      </c>
      <c r="G228" s="15"/>
      <c r="H228" s="15">
        <f>F228*G228</f>
        <v>0</v>
      </c>
    </row>
    <row r="229" spans="1:8" ht="24" x14ac:dyDescent="0.2">
      <c r="A229" s="130"/>
      <c r="B229" s="16" t="s">
        <v>220</v>
      </c>
      <c r="C229" s="16" t="s">
        <v>235</v>
      </c>
      <c r="D229" s="16" t="s">
        <v>218</v>
      </c>
      <c r="E229" s="12" t="s">
        <v>77</v>
      </c>
      <c r="F229" s="13">
        <v>4</v>
      </c>
      <c r="G229" s="15"/>
      <c r="H229" s="15">
        <f>F229*G229</f>
        <v>0</v>
      </c>
    </row>
    <row r="230" spans="1:8" ht="24" x14ac:dyDescent="0.2">
      <c r="A230" s="131"/>
      <c r="B230" s="16" t="s">
        <v>220</v>
      </c>
      <c r="C230" s="16" t="s">
        <v>234</v>
      </c>
      <c r="D230" s="16" t="s">
        <v>218</v>
      </c>
      <c r="E230" s="12" t="s">
        <v>74</v>
      </c>
      <c r="F230" s="13">
        <v>4</v>
      </c>
      <c r="G230" s="15"/>
      <c r="H230" s="15">
        <f>F230*G230</f>
        <v>0</v>
      </c>
    </row>
    <row r="231" spans="1:8" ht="15.75" x14ac:dyDescent="0.2">
      <c r="A231" s="90" t="s">
        <v>232</v>
      </c>
      <c r="B231" s="119" t="s">
        <v>231</v>
      </c>
      <c r="C231" s="120"/>
      <c r="D231" s="120"/>
      <c r="E231" s="120"/>
      <c r="F231" s="120"/>
      <c r="G231" s="120"/>
      <c r="H231" s="121"/>
    </row>
    <row r="232" spans="1:8" x14ac:dyDescent="0.2">
      <c r="A232" s="127" t="s">
        <v>228</v>
      </c>
      <c r="B232" s="128"/>
      <c r="C232" s="89" t="s">
        <v>233</v>
      </c>
      <c r="D232" s="89" t="s">
        <v>218</v>
      </c>
      <c r="E232" s="88" t="s">
        <v>76</v>
      </c>
      <c r="F232" s="87">
        <v>1</v>
      </c>
      <c r="G232" s="86" t="s">
        <v>225</v>
      </c>
      <c r="H232" s="86" t="s">
        <v>225</v>
      </c>
    </row>
    <row r="233" spans="1:8" ht="24" x14ac:dyDescent="0.2">
      <c r="A233" s="130" t="s">
        <v>232</v>
      </c>
      <c r="B233" s="16" t="s">
        <v>220</v>
      </c>
      <c r="C233" s="16" t="s">
        <v>231</v>
      </c>
      <c r="D233" s="16" t="s">
        <v>218</v>
      </c>
      <c r="E233" s="12" t="s">
        <v>77</v>
      </c>
      <c r="F233" s="13">
        <v>130</v>
      </c>
      <c r="G233" s="15"/>
      <c r="H233" s="15">
        <f>F233*G233</f>
        <v>0</v>
      </c>
    </row>
    <row r="234" spans="1:8" ht="24" x14ac:dyDescent="0.2">
      <c r="A234" s="131"/>
      <c r="B234" s="16" t="s">
        <v>220</v>
      </c>
      <c r="C234" s="16" t="s">
        <v>230</v>
      </c>
      <c r="D234" s="16" t="s">
        <v>218</v>
      </c>
      <c r="E234" s="12" t="s">
        <v>76</v>
      </c>
      <c r="F234" s="13">
        <v>1</v>
      </c>
      <c r="G234" s="15"/>
      <c r="H234" s="15">
        <f>F234*G234</f>
        <v>0</v>
      </c>
    </row>
    <row r="235" spans="1:8" x14ac:dyDescent="0.2">
      <c r="A235" s="124" t="s">
        <v>12</v>
      </c>
      <c r="B235" s="125"/>
      <c r="C235" s="125"/>
      <c r="D235" s="125"/>
      <c r="E235" s="125"/>
      <c r="F235" s="126"/>
      <c r="G235" s="10"/>
      <c r="H235" s="11">
        <f>SUM(H222:H234)</f>
        <v>0</v>
      </c>
    </row>
    <row r="236" spans="1:8" x14ac:dyDescent="0.2">
      <c r="A236" s="82"/>
      <c r="B236" s="81"/>
      <c r="C236" s="80"/>
      <c r="D236" s="79"/>
      <c r="E236" s="78"/>
      <c r="F236" s="77"/>
      <c r="G236" s="76"/>
      <c r="H236" s="76"/>
    </row>
    <row r="237" spans="1:8" ht="15.75" x14ac:dyDescent="0.2">
      <c r="A237" s="8" t="s">
        <v>224</v>
      </c>
      <c r="B237" s="122" t="s">
        <v>229</v>
      </c>
      <c r="C237" s="123"/>
      <c r="D237" s="123"/>
      <c r="E237" s="123"/>
      <c r="F237" s="123"/>
      <c r="G237" s="123"/>
      <c r="H237" s="123"/>
    </row>
    <row r="238" spans="1:8" x14ac:dyDescent="0.2">
      <c r="A238" s="127" t="s">
        <v>228</v>
      </c>
      <c r="B238" s="128"/>
      <c r="C238" s="89" t="s">
        <v>227</v>
      </c>
      <c r="D238" s="89" t="s">
        <v>218</v>
      </c>
      <c r="E238" s="88" t="s">
        <v>76</v>
      </c>
      <c r="F238" s="87">
        <v>1</v>
      </c>
      <c r="G238" s="86" t="s">
        <v>225</v>
      </c>
      <c r="H238" s="86" t="s">
        <v>225</v>
      </c>
    </row>
    <row r="239" spans="1:8" x14ac:dyDescent="0.2">
      <c r="A239" s="155"/>
      <c r="B239" s="156"/>
      <c r="C239" s="89" t="s">
        <v>226</v>
      </c>
      <c r="D239" s="89" t="s">
        <v>218</v>
      </c>
      <c r="E239" s="88" t="s">
        <v>76</v>
      </c>
      <c r="F239" s="87">
        <v>1</v>
      </c>
      <c r="G239" s="86" t="s">
        <v>225</v>
      </c>
      <c r="H239" s="86" t="s">
        <v>225</v>
      </c>
    </row>
    <row r="240" spans="1:8" ht="24" x14ac:dyDescent="0.2">
      <c r="A240" s="160" t="s">
        <v>224</v>
      </c>
      <c r="B240" s="16" t="s">
        <v>220</v>
      </c>
      <c r="C240" s="16" t="s">
        <v>223</v>
      </c>
      <c r="D240" s="16" t="s">
        <v>218</v>
      </c>
      <c r="E240" s="12" t="s">
        <v>76</v>
      </c>
      <c r="F240" s="13">
        <v>1</v>
      </c>
      <c r="G240" s="15"/>
      <c r="H240" s="15">
        <f>F240*G240</f>
        <v>0</v>
      </c>
    </row>
    <row r="241" spans="1:8" ht="24" x14ac:dyDescent="0.2">
      <c r="A241" s="130"/>
      <c r="B241" s="16" t="s">
        <v>220</v>
      </c>
      <c r="C241" s="85" t="s">
        <v>222</v>
      </c>
      <c r="D241" s="16" t="s">
        <v>218</v>
      </c>
      <c r="E241" s="12" t="s">
        <v>74</v>
      </c>
      <c r="F241" s="13">
        <v>900</v>
      </c>
      <c r="G241" s="15"/>
      <c r="H241" s="15">
        <f>F241*G241</f>
        <v>0</v>
      </c>
    </row>
    <row r="242" spans="1:8" ht="24" x14ac:dyDescent="0.2">
      <c r="A242" s="130"/>
      <c r="B242" s="16" t="s">
        <v>220</v>
      </c>
      <c r="C242" s="85" t="s">
        <v>221</v>
      </c>
      <c r="D242" s="16" t="s">
        <v>218</v>
      </c>
      <c r="E242" s="84" t="s">
        <v>76</v>
      </c>
      <c r="F242" s="83">
        <v>1</v>
      </c>
      <c r="G242" s="15"/>
      <c r="H242" s="15">
        <f>F242*G242</f>
        <v>0</v>
      </c>
    </row>
    <row r="243" spans="1:8" ht="24" x14ac:dyDescent="0.2">
      <c r="A243" s="131"/>
      <c r="B243" s="16" t="s">
        <v>220</v>
      </c>
      <c r="C243" s="16" t="s">
        <v>219</v>
      </c>
      <c r="D243" s="16" t="s">
        <v>218</v>
      </c>
      <c r="E243" s="84" t="s">
        <v>76</v>
      </c>
      <c r="F243" s="83">
        <v>1</v>
      </c>
      <c r="G243" s="15"/>
      <c r="H243" s="15">
        <f>F243*G243</f>
        <v>0</v>
      </c>
    </row>
    <row r="244" spans="1:8" x14ac:dyDescent="0.2">
      <c r="A244" s="124" t="s">
        <v>12</v>
      </c>
      <c r="B244" s="125"/>
      <c r="C244" s="125"/>
      <c r="D244" s="125"/>
      <c r="E244" s="125"/>
      <c r="F244" s="126"/>
      <c r="G244" s="10"/>
      <c r="H244" s="11">
        <f>SUM(H238:H243)</f>
        <v>0</v>
      </c>
    </row>
    <row r="245" spans="1:8" x14ac:dyDescent="0.2">
      <c r="A245" s="82"/>
      <c r="B245" s="81"/>
      <c r="C245" s="80"/>
      <c r="D245" s="79"/>
      <c r="E245" s="78"/>
      <c r="F245" s="77"/>
      <c r="G245" s="76"/>
      <c r="H245" s="76"/>
    </row>
    <row r="246" spans="1:8" x14ac:dyDescent="0.2">
      <c r="A246" s="142" t="s">
        <v>10</v>
      </c>
      <c r="B246" s="143"/>
      <c r="C246" s="143"/>
      <c r="D246" s="143"/>
      <c r="E246" s="143"/>
      <c r="F246" s="144"/>
      <c r="G246" s="75"/>
      <c r="H246" s="74">
        <f>H244+H235+H185+H218+H174+H164+H156+H211</f>
        <v>0</v>
      </c>
    </row>
    <row r="247" spans="1:8" x14ac:dyDescent="0.2">
      <c r="A247" s="142" t="s">
        <v>5</v>
      </c>
      <c r="B247" s="143"/>
      <c r="C247" s="143"/>
      <c r="D247" s="143"/>
      <c r="E247" s="143"/>
      <c r="F247" s="144"/>
      <c r="G247" s="5"/>
      <c r="H247" s="68">
        <f>H246*0.2</f>
        <v>0</v>
      </c>
    </row>
    <row r="248" spans="1:8" x14ac:dyDescent="0.2">
      <c r="A248" s="142" t="s">
        <v>11</v>
      </c>
      <c r="B248" s="143"/>
      <c r="C248" s="143"/>
      <c r="D248" s="143"/>
      <c r="E248" s="143"/>
      <c r="F248" s="144"/>
      <c r="G248" s="5"/>
      <c r="H248" s="5">
        <f>H246+H247</f>
        <v>0</v>
      </c>
    </row>
  </sheetData>
  <mergeCells count="100">
    <mergeCell ref="I16:I17"/>
    <mergeCell ref="A116:A119"/>
    <mergeCell ref="A69:A72"/>
    <mergeCell ref="A74:A82"/>
    <mergeCell ref="A111:A114"/>
    <mergeCell ref="B105:E105"/>
    <mergeCell ref="B106:E106"/>
    <mergeCell ref="B107:E107"/>
    <mergeCell ref="B26:H26"/>
    <mergeCell ref="A48:F48"/>
    <mergeCell ref="C49:H49"/>
    <mergeCell ref="A53:F53"/>
    <mergeCell ref="A1:H1"/>
    <mergeCell ref="A2:H2"/>
    <mergeCell ref="A3:H3"/>
    <mergeCell ref="A4:H4"/>
    <mergeCell ref="A5:H5"/>
    <mergeCell ref="A6:C6"/>
    <mergeCell ref="B8:H8"/>
    <mergeCell ref="A13:F13"/>
    <mergeCell ref="B35:H35"/>
    <mergeCell ref="B32:H32"/>
    <mergeCell ref="B29:H29"/>
    <mergeCell ref="B22:H22"/>
    <mergeCell ref="B19:H19"/>
    <mergeCell ref="A34:F34"/>
    <mergeCell ref="A31:F31"/>
    <mergeCell ref="A28:F28"/>
    <mergeCell ref="B14:H14"/>
    <mergeCell ref="A16:A18"/>
    <mergeCell ref="A23:A25"/>
    <mergeCell ref="A20:A21"/>
    <mergeCell ref="B130:B132"/>
    <mergeCell ref="A133:F133"/>
    <mergeCell ref="A122:A125"/>
    <mergeCell ref="B54:H54"/>
    <mergeCell ref="B121:H121"/>
    <mergeCell ref="A126:F126"/>
    <mergeCell ref="A120:F120"/>
    <mergeCell ref="B84:H84"/>
    <mergeCell ref="A83:F83"/>
    <mergeCell ref="B109:H109"/>
    <mergeCell ref="A108:F108"/>
    <mergeCell ref="B127:H127"/>
    <mergeCell ref="A174:F174"/>
    <mergeCell ref="B176:H176"/>
    <mergeCell ref="A185:F185"/>
    <mergeCell ref="B187:H187"/>
    <mergeCell ref="B177:H177"/>
    <mergeCell ref="A178:B179"/>
    <mergeCell ref="A180:A184"/>
    <mergeCell ref="B158:H158"/>
    <mergeCell ref="A164:F164"/>
    <mergeCell ref="B166:H166"/>
    <mergeCell ref="B136:H136"/>
    <mergeCell ref="B137:H137"/>
    <mergeCell ref="B142:H142"/>
    <mergeCell ref="A140:A141"/>
    <mergeCell ref="A246:F246"/>
    <mergeCell ref="A247:F247"/>
    <mergeCell ref="B220:H220"/>
    <mergeCell ref="A235:F235"/>
    <mergeCell ref="B237:H237"/>
    <mergeCell ref="A244:F244"/>
    <mergeCell ref="A238:B239"/>
    <mergeCell ref="A240:A243"/>
    <mergeCell ref="B231:H231"/>
    <mergeCell ref="A192:B193"/>
    <mergeCell ref="A189:A190"/>
    <mergeCell ref="B191:H191"/>
    <mergeCell ref="A194:A198"/>
    <mergeCell ref="A200:B200"/>
    <mergeCell ref="A201:A208"/>
    <mergeCell ref="A210:B210"/>
    <mergeCell ref="A214:B216"/>
    <mergeCell ref="A248:F248"/>
    <mergeCell ref="B135:H135"/>
    <mergeCell ref="B199:H199"/>
    <mergeCell ref="A169:A173"/>
    <mergeCell ref="A159:B160"/>
    <mergeCell ref="A143:B144"/>
    <mergeCell ref="A138:B138"/>
    <mergeCell ref="A167:B168"/>
    <mergeCell ref="A145:A155"/>
    <mergeCell ref="A161:A163"/>
    <mergeCell ref="A156:F156"/>
    <mergeCell ref="B188:H188"/>
    <mergeCell ref="A233:A234"/>
    <mergeCell ref="B209:H209"/>
    <mergeCell ref="B213:H213"/>
    <mergeCell ref="A211:F211"/>
    <mergeCell ref="A232:B232"/>
    <mergeCell ref="A228:A230"/>
    <mergeCell ref="A218:F218"/>
    <mergeCell ref="B225:H225"/>
    <mergeCell ref="B227:H227"/>
    <mergeCell ref="A222:B222"/>
    <mergeCell ref="B221:H221"/>
    <mergeCell ref="A226:B226"/>
    <mergeCell ref="A223:A224"/>
  </mergeCells>
  <phoneticPr fontId="15" type="noConversion"/>
  <printOptions horizontalCentered="1"/>
  <pageMargins left="0" right="0" top="1.0629921259842521" bottom="1.0629921259842521" header="0.78740157480314965" footer="0.78740157480314965"/>
  <pageSetup paperSize="8" scale="71" fitToHeight="0" orientation="portrait" useFirstPageNumber="1" r:id="rId1"/>
  <headerFooter differentOddEven="1" alignWithMargins="0">
    <oddHeader>&amp;C&amp;"Times New Roman,Normal"&amp;12&amp;F</oddHeader>
    <oddFooter>&amp;C&amp;"Times New Roman,Normal"&amp;12Page &amp;P/&amp;N</oddFooter>
  </headerFooter>
  <rowBreaks count="1" manualBreakCount="1">
    <brk id="110" max="7" man="1"/>
  </rowBreaks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144fc82-4e39-4e0e-aea6-3cc6957d926e">
      <Terms xmlns="http://schemas.microsoft.com/office/infopath/2007/PartnerControls"/>
    </lcf76f155ced4ddcb4097134ff3c332f>
    <Docdetravail_nepasenvoyerauclient xmlns="9144fc82-4e39-4e0e-aea6-3cc6957d926e" xsi:nil="true"/>
    <TaxCatchAll xmlns="92cc133d-24c3-4bf0-b428-3867132a029d" xsi:nil="true"/>
    <Acc_x00e8_s xmlns="9144fc82-4e39-4e0e-aea6-3cc6957d926e">
      <UserInfo>
        <DisplayName/>
        <AccountId xsi:nil="true"/>
        <AccountType/>
      </UserInfo>
    </Acc_x00e8_s>
    <JELENA xmlns="9144fc82-4e39-4e0e-aea6-3cc6957d926e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116B6D60403934F8F55816C762874E8" ma:contentTypeVersion="20" ma:contentTypeDescription="Crée un document." ma:contentTypeScope="" ma:versionID="1e0df44f663b0b16bb312d5e1492b6c6">
  <xsd:schema xmlns:xsd="http://www.w3.org/2001/XMLSchema" xmlns:xs="http://www.w3.org/2001/XMLSchema" xmlns:p="http://schemas.microsoft.com/office/2006/metadata/properties" xmlns:ns2="9144fc82-4e39-4e0e-aea6-3cc6957d926e" xmlns:ns3="92cc133d-24c3-4bf0-b428-3867132a029d" targetNamespace="http://schemas.microsoft.com/office/2006/metadata/properties" ma:root="true" ma:fieldsID="555fb5f99e76b27f8181eb4430ada743" ns2:_="" ns3:_="">
    <xsd:import namespace="9144fc82-4e39-4e0e-aea6-3cc6957d926e"/>
    <xsd:import namespace="92cc133d-24c3-4bf0-b428-3867132a029d"/>
    <xsd:element name="properties">
      <xsd:complexType>
        <xsd:sequence>
          <xsd:element name="documentManagement">
            <xsd:complexType>
              <xsd:all>
                <xsd:element ref="ns2:JELENA" minOccurs="0"/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3:SharedWithUsers" minOccurs="0"/>
                <xsd:element ref="ns3:SharedWithDetails" minOccurs="0"/>
                <xsd:element ref="ns2:Docdetravail_nepasenvoyerauclient" minOccurs="0"/>
                <xsd:element ref="ns2:MediaServiceObjectDetectorVersions" minOccurs="0"/>
                <xsd:element ref="ns2:MediaServiceSearchProperties" minOccurs="0"/>
                <xsd:element ref="ns2:Acc_x00e8_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44fc82-4e39-4e0e-aea6-3cc6957d926e" elementFormDefault="qualified">
    <xsd:import namespace="http://schemas.microsoft.com/office/2006/documentManagement/types"/>
    <xsd:import namespace="http://schemas.microsoft.com/office/infopath/2007/PartnerControls"/>
    <xsd:element name="JELENA" ma:index="3" nillable="true" ma:displayName="JELENA" ma:format="DateOnly" ma:internalName="JELENA" ma:readOnly="false">
      <xsd:simpleType>
        <xsd:restriction base="dms:DateTime"/>
      </xsd:simple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Balises d’images" ma:readOnly="false" ma:fieldId="{5cf76f15-5ced-4ddc-b409-7134ff3c332f}" ma:taxonomyMulti="true" ma:sspId="0c98f60b-d3ba-4d64-b47b-513735539dc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hidden="true" ma:internalName="MediaServiceOCR" ma:readOnly="true">
      <xsd:simpleType>
        <xsd:restriction base="dms:Note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hidden="true" ma:indexed="true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Docdetravail_nepasenvoyerauclient" ma:index="22" nillable="true" ma:displayName="Doc de travail_ne pas envoyer au client" ma:format="Dropdown" ma:hidden="true" ma:internalName="Docdetravail_nepasenvoyerauclient" ma:readOnly="false">
      <xsd:simpleType>
        <xsd:restriction base="dms:Text">
          <xsd:maxLength value="255"/>
        </xsd:restriction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Acc_x00e8_s" ma:index="25" nillable="true" ma:displayName="Accès" ma:format="Dropdown" ma:list="UserInfo" ma:SharePointGroup="0" ma:internalName="Acc_x00e8_s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cc133d-24c3-4bf0-b428-3867132a029d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ca485093-de00-4ade-9d6b-0fb0db5c9b64}" ma:internalName="TaxCatchAll" ma:readOnly="false" ma:showField="CatchAllData" ma:web="92cc133d-24c3-4bf0-b428-3867132a029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Partagé avec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hidden="true" ma:internalName="SharedWithDetail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Type de contenu"/>
        <xsd:element ref="dc:title" minOccurs="0" maxOccurs="1" ma:index="1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64A8E3C-1EB6-462F-B920-2B4E94D60C8D}">
  <ds:schemaRefs>
    <ds:schemaRef ds:uri="http://purl.org/dc/elements/1.1/"/>
    <ds:schemaRef ds:uri="http://www.w3.org/XML/1998/namespace"/>
    <ds:schemaRef ds:uri="http://schemas.microsoft.com/office/2006/documentManagement/types"/>
    <ds:schemaRef ds:uri="92cc133d-24c3-4bf0-b428-3867132a029d"/>
    <ds:schemaRef ds:uri="9144fc82-4e39-4e0e-aea6-3cc6957d926e"/>
    <ds:schemaRef ds:uri="http://purl.org/dc/terms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A69831EF-801F-41AD-9174-2BB3E7DBA73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144fc82-4e39-4e0e-aea6-3cc6957d926e"/>
    <ds:schemaRef ds:uri="92cc133d-24c3-4bf0-b428-3867132a029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0BB1F63-86B2-450B-AB1F-C9DE8D33FB7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5</vt:i4>
      </vt:variant>
    </vt:vector>
  </HeadingPairs>
  <TitlesOfParts>
    <vt:vector size="6" baseType="lpstr">
      <vt:lpstr>DPGF CFO CFA</vt:lpstr>
      <vt:lpstr>'DPGF CFO CFA'!Excel_BuiltIn_Print_Area_1_1</vt:lpstr>
      <vt:lpstr>'DPGF CFO CFA'!Excel_BuiltIn_Print_Area_2</vt:lpstr>
      <vt:lpstr>'DPGF CFO CFA'!Excel_BuiltIn_Print_Titles_1_1</vt:lpstr>
      <vt:lpstr>'DPGF CFO CFA'!Impression_des_titres</vt:lpstr>
      <vt:lpstr>'DPGF CFO CFA'!Zone_d_impression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Fabienne Louyot</dc:creator>
  <cp:lastModifiedBy>BODIN Amelie</cp:lastModifiedBy>
  <cp:lastPrinted>2025-04-22T13:08:45Z</cp:lastPrinted>
  <dcterms:created xsi:type="dcterms:W3CDTF">2010-09-09T10:12:39Z</dcterms:created>
  <dcterms:modified xsi:type="dcterms:W3CDTF">2025-06-16T12:40:58Z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0x0101003116B6D60403934F8F55816C762874E8</vt:lpwstr>
  </property>
  <property fmtid="{D5CDD505-2E9C-101B-9397-08002B2CF9AE}" pid="3" name="MediaServiceImageTags">
    <vt:lpwstr/>
  </property>
</Properties>
</file>